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u00215\OneDrive - Buncombe County Government\Desktop\"/>
    </mc:Choice>
  </mc:AlternateContent>
  <workbookProtection workbookAlgorithmName="SHA-512" workbookHashValue="QNdfoAdOXhwwqw8N5ZFEuakt3J+HM1k88Wp19kyJETQ0ShNnEexmeGnby6aV9d4E+ir17Xv7iRv70e/1GIcRgg==" workbookSaltValue="vedlMAssbkwSvlF5RYHnfw==" workbookSpinCount="100000" lockStructure="1"/>
  <bookViews>
    <workbookView xWindow="240" yWindow="120" windowWidth="14940" windowHeight="9225"/>
  </bookViews>
  <sheets>
    <sheet name="Summary" sheetId="11" r:id="rId1"/>
    <sheet name="Scores by Category" sheetId="6" r:id="rId2"/>
    <sheet name="Scoring Data" sheetId="1" state="hidden" r:id="rId3"/>
    <sheet name="App's Recieved" sheetId="2" state="hidden" r:id="rId4"/>
  </sheets>
  <calcPr calcId="162913"/>
  <pivotCaches>
    <pivotCache cacheId="202" r:id="rId5"/>
    <pivotCache cacheId="203" r:id="rId6"/>
  </pivotCaches>
  <extLst>
    <ext xmlns:x15="http://schemas.microsoft.com/office/spreadsheetml/2010/11/main" uri="{FCE2AD5D-F65C-4FA6-A056-5C36A1767C68}">
      <x15:dataModel>
        <x15:modelTables>
          <x15:modelTable id="Scores_e29a0e44-01a8-4efc-a916-301cc9ba4443" name="Scores" connection="Query - Scores"/>
          <x15:modelTable id="Applications_66a2d5cc-e945-48a4-8e83-7f0ea3fda9a3" name="Applications" connection="Query - Applications"/>
        </x15:modelTables>
        <x15:modelRelationships>
          <x15:modelRelationship fromTable="Scores" fromColumn="LookupKey" toTable="Applications" toColumn="LookupKey"/>
        </x15:modelRelationships>
      </x15:dataModel>
    </ext>
  </extLst>
</workbook>
</file>

<file path=xl/calcChain.xml><?xml version="1.0" encoding="utf-8"?>
<calcChain xmlns="http://schemas.openxmlformats.org/spreadsheetml/2006/main">
  <c r="T15" i="11" l="1"/>
  <c r="S15" i="11"/>
  <c r="R15" i="11"/>
  <c r="T13" i="11"/>
  <c r="S13" i="11"/>
  <c r="R13" i="11"/>
  <c r="Q15" i="11"/>
  <c r="Q13" i="11"/>
  <c r="T23" i="11"/>
  <c r="S23" i="11"/>
  <c r="R23" i="11"/>
  <c r="T21" i="11"/>
  <c r="S21" i="11"/>
  <c r="R21" i="11"/>
  <c r="Q23" i="11"/>
  <c r="Q2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62" i="11" s="1"/>
  <c r="K5" i="11"/>
  <c r="K3" i="11"/>
  <c r="M62" i="11"/>
  <c r="M65" i="11" s="1"/>
  <c r="F62" i="11"/>
  <c r="E62" i="11"/>
  <c r="T24" i="11"/>
  <c r="S24" i="11"/>
  <c r="R24" i="11"/>
  <c r="Q24" i="11"/>
  <c r="P23" i="11"/>
  <c r="P21" i="11"/>
  <c r="T16" i="11"/>
  <c r="T14" i="11" s="1"/>
  <c r="S16" i="11"/>
  <c r="R16" i="11"/>
  <c r="Q16" i="11"/>
  <c r="P14" i="11"/>
  <c r="P22" i="11" s="1"/>
  <c r="T22" i="11" l="1"/>
  <c r="S22" i="11"/>
  <c r="S14" i="11"/>
  <c r="R22" i="11"/>
  <c r="R14" i="11"/>
  <c r="K4" i="11"/>
  <c r="U15" i="11"/>
  <c r="U13" i="11"/>
  <c r="Q14" i="11"/>
  <c r="U14" i="11" l="1"/>
  <c r="U16" i="11" s="1"/>
  <c r="U23" i="11"/>
  <c r="Q22" i="11"/>
  <c r="U21" i="11"/>
  <c r="U17" i="11" l="1"/>
  <c r="Q17" i="11"/>
  <c r="V16" i="11"/>
  <c r="R17" i="11"/>
  <c r="T17" i="11"/>
  <c r="S17" i="11"/>
  <c r="V15" i="11"/>
  <c r="V13" i="11"/>
  <c r="V14" i="11"/>
  <c r="U22" i="11"/>
  <c r="U24" i="11" l="1"/>
  <c r="D57" i="6"/>
  <c r="D57" i="2"/>
  <c r="V24" i="11" l="1"/>
  <c r="U25" i="11"/>
  <c r="R25" i="11"/>
  <c r="S25" i="11"/>
  <c r="T25" i="11"/>
  <c r="Q25" i="11"/>
  <c r="V21" i="11"/>
  <c r="V23" i="11"/>
  <c r="V22" i="11"/>
  <c r="C57" i="2"/>
</calcChain>
</file>

<file path=xl/connections.xml><?xml version="1.0" encoding="utf-8"?>
<connections xmlns="http://schemas.openxmlformats.org/spreadsheetml/2006/main">
  <connection id="1" name="Query - Applications" description="Connection to the 'Applications' query in the workbook." type="100" refreshedVersion="6" minRefreshableVersion="5">
    <extLst>
      <ext xmlns:x15="http://schemas.microsoft.com/office/spreadsheetml/2010/11/main" uri="{DE250136-89BD-433C-8126-D09CA5730AF9}">
        <x15:connection id="4dd18674-ae03-4965-9b82-5642c1bfccbe"/>
      </ext>
    </extLst>
  </connection>
  <connection id="2" name="Query - Scores" description="Connection to the 'Scores' query in the workbook." type="100" refreshedVersion="6" minRefreshableVersion="5">
    <extLst>
      <ext xmlns:x15="http://schemas.microsoft.com/office/spreadsheetml/2010/11/main" uri="{DE250136-89BD-433C-8126-D09CA5730AF9}">
        <x15:connection id="c9007dfe-600c-457d-95df-daede64b0ac4"/>
      </ext>
    </extLst>
  </connection>
  <connection id="3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<sst xmlns="http://schemas.openxmlformats.org/spreadsheetml/2006/main" count="1861" uniqueCount="156">
  <si>
    <t>Organization Name</t>
  </si>
  <si>
    <t>Project Name</t>
  </si>
  <si>
    <t>Project Plan</t>
  </si>
  <si>
    <t>Proposed Results</t>
  </si>
  <si>
    <t>Equity</t>
  </si>
  <si>
    <t>Overall Total</t>
  </si>
  <si>
    <t>Overall Score Out of 100</t>
  </si>
  <si>
    <t> </t>
  </si>
  <si>
    <t>Eliada Homes, Inc</t>
  </si>
  <si>
    <t>Read to Succeed</t>
  </si>
  <si>
    <t xml:space="preserve">YWCA of Asheville and Western North Carolina </t>
  </si>
  <si>
    <t>FY2022 Early Childhood Grant Applications</t>
  </si>
  <si>
    <t>FY2021 Grant</t>
  </si>
  <si>
    <t>FY2022 Request</t>
  </si>
  <si>
    <t>YWCA of Asheville and Western North Carolina</t>
  </si>
  <si>
    <t>Values</t>
  </si>
  <si>
    <t>FY21 Grant $'s</t>
  </si>
  <si>
    <t>FY22 Request</t>
  </si>
  <si>
    <t>Total Points</t>
  </si>
  <si>
    <t>Total</t>
  </si>
  <si>
    <t>Recommended Funding</t>
  </si>
  <si>
    <t>Greater than</t>
  </si>
  <si>
    <t>Between</t>
  </si>
  <si>
    <t>Less than</t>
  </si>
  <si>
    <t>Scoring Category</t>
  </si>
  <si>
    <t>Application Count</t>
  </si>
  <si>
    <t>*Please make best efforts to allocate the entire budget - the unallocated budget value should be close to zero</t>
  </si>
  <si>
    <t>Need for the Project</t>
  </si>
  <si>
    <t>Organizational Capacity</t>
  </si>
  <si>
    <t>Strategy</t>
  </si>
  <si>
    <t>Asheville Humane Society</t>
  </si>
  <si>
    <t>Pets &amp; Their People Thriving Together</t>
  </si>
  <si>
    <t>Resident Well-Being</t>
  </si>
  <si>
    <t>JM Leadership Consulting</t>
  </si>
  <si>
    <t xml:space="preserve">Leadership Legacy Training </t>
  </si>
  <si>
    <t>Educated &amp; Capable Community</t>
  </si>
  <si>
    <t>Western Carolina Medical Society Foundation</t>
  </si>
  <si>
    <t>Project Access® Social Resources Initiative</t>
  </si>
  <si>
    <t>Appalachian Sustainable Agriculture Project</t>
  </si>
  <si>
    <t xml:space="preserve">Appalachian Grown: Strengthening Connections Across Buncombe County </t>
  </si>
  <si>
    <t>Environmental Stewardship</t>
  </si>
  <si>
    <t>Children First/Communities in Schools of Buncombe County</t>
  </si>
  <si>
    <t xml:space="preserve"> Attendance, Behavior, Coursework, Social-Emotional Learning + Parent Engagement for K-6 Students</t>
  </si>
  <si>
    <t>YMI Cultural Center</t>
  </si>
  <si>
    <t>YMI Strategic Partnership Project</t>
  </si>
  <si>
    <t>Vibrant Economy</t>
  </si>
  <si>
    <t>Partners Unlimited, Inc.</t>
  </si>
  <si>
    <t>Academic Enhancement Program</t>
  </si>
  <si>
    <t>SeekHealing</t>
  </si>
  <si>
    <t>Connected Communities</t>
  </si>
  <si>
    <t>Folk Heritage Committee</t>
  </si>
  <si>
    <t>Shindig on the Green</t>
  </si>
  <si>
    <t>Eliada Students Training for Advancement</t>
  </si>
  <si>
    <t>Babies Need Bottoms</t>
  </si>
  <si>
    <t>Diaper Assistance for Families in Crisis</t>
  </si>
  <si>
    <t>YWCA Getting Ahead Program</t>
  </si>
  <si>
    <t>Carolina Small Business Development Fund</t>
  </si>
  <si>
    <t xml:space="preserve">Western Women's Business Center (WWBC) </t>
  </si>
  <si>
    <t>Big Ivy Community Club</t>
  </si>
  <si>
    <t>Big Ivy Community Club Funding 2022</t>
  </si>
  <si>
    <t>Horizons at Carolina Day</t>
  </si>
  <si>
    <t>Horizons at Carolina Day Equity-Centered Enrichment Program Expansion</t>
  </si>
  <si>
    <t>The Council on Aging of Buncombe County, Inc.</t>
  </si>
  <si>
    <t>Friends for Social Justice</t>
  </si>
  <si>
    <t>Haywood Street Congregation</t>
  </si>
  <si>
    <t>Haywood Street Respite (HSR)</t>
  </si>
  <si>
    <t>Skyview Golf Association</t>
  </si>
  <si>
    <t>Skyview Open: Annual PRO/AM Golf Tournament</t>
  </si>
  <si>
    <t>MusicWorks Asheville</t>
  </si>
  <si>
    <t>Project Lighten Up</t>
  </si>
  <si>
    <t>Project Lighten Up Summer Learning Academy</t>
  </si>
  <si>
    <t>YTL Training Program</t>
  </si>
  <si>
    <t>YTL Training Programs Learning, Growing and Thriving Together</t>
  </si>
  <si>
    <t>Asheville Art Museum</t>
  </si>
  <si>
    <t xml:space="preserve">Asheville Art Museum: Building Capacity for Recovery </t>
  </si>
  <si>
    <t>Under One Sky Village Foundation</t>
  </si>
  <si>
    <t>Cultivating Resilience and Supporting the Reunification Process for Youth in Foster Care</t>
  </si>
  <si>
    <t>Green Built Alliance</t>
  </si>
  <si>
    <t>100% Renewables Strategic and Implmentation Plan</t>
  </si>
  <si>
    <t>Asheville Buncombe Community Christian Ministry</t>
  </si>
  <si>
    <t>Stepping To Success: Closing the Unemployment Gap for Women in Buncombe County</t>
  </si>
  <si>
    <t>Literacy Together (formerly Literacy Council of Buncombe County)</t>
  </si>
  <si>
    <t>Pathways to Opportunity</t>
  </si>
  <si>
    <t>WNC Communities</t>
  </si>
  <si>
    <t>Engaging Communities for a Resilient Future</t>
  </si>
  <si>
    <t>Asheville GreenWorks</t>
  </si>
  <si>
    <t>Trash and Trees: A Greener Buncombe County for a Sustainable Future for All</t>
  </si>
  <si>
    <t>Pisgah Legal Services</t>
  </si>
  <si>
    <t>Legal Services for Children and Families in Buncombe County</t>
  </si>
  <si>
    <t>Asheville Area Arts Council</t>
  </si>
  <si>
    <t>Community Art Initiatives: Programs, Economic Development  &amp; Recovery</t>
  </si>
  <si>
    <t>The Environmental Quality Institute</t>
  </si>
  <si>
    <t>Volunteer Water Information Network (VWIN) - Buncombe County</t>
  </si>
  <si>
    <t>Asheville Grown Business Alliance</t>
  </si>
  <si>
    <t>Growing the Go Local Movement to build a sustainable and equitable regional economy</t>
  </si>
  <si>
    <t>The Mediation Center</t>
  </si>
  <si>
    <t>Family Visitation Program</t>
  </si>
  <si>
    <t>Mount Zion Community Development, Inc.</t>
  </si>
  <si>
    <t>Project NAF (Nurturing Asheville &amp; Area Families</t>
  </si>
  <si>
    <t>Blue Ridge Parkway Foundation</t>
  </si>
  <si>
    <t>Expanding the Kids in Parks Platform and Impact in Buncombe County</t>
  </si>
  <si>
    <t>One Youth At A Time, Inc.</t>
  </si>
  <si>
    <t>Supporting the Humanity of Brown and Black Youth</t>
  </si>
  <si>
    <t>Heart of Horse Sense</t>
  </si>
  <si>
    <t xml:space="preserve">The Teaching Horse: Regulate, Relate, Reason Support for Teachers </t>
  </si>
  <si>
    <t>RiverLink</t>
  </si>
  <si>
    <t>Healthy Streams, Healthy Communities: Tackling Water Quality and Flooding in the Southside Community</t>
  </si>
  <si>
    <t>OnTrack Financial Education &amp; Counseling</t>
  </si>
  <si>
    <t>Free Tax Preparation through Volunteer Income Tax Assistance (VITA)</t>
  </si>
  <si>
    <t>HELP (Hands Enriching Life Positively)</t>
  </si>
  <si>
    <t>Water Supplementation and Staff/Volunteer Supplies for "The Vine" Community Garden</t>
  </si>
  <si>
    <t>YWCA Swim Equity</t>
  </si>
  <si>
    <t>Our VOICE</t>
  </si>
  <si>
    <t xml:space="preserve">Survivors Thrive - Virtual delivery of Our VOICE Counseling </t>
  </si>
  <si>
    <t>Bountiful Cities</t>
  </si>
  <si>
    <t>School Garden and Outdoor Education Support</t>
  </si>
  <si>
    <t>University of North Carolina at Asheville Foundation</t>
  </si>
  <si>
    <t>Marvelous Math Club (MMC)</t>
  </si>
  <si>
    <t>Wortham Center for the Performing Arts</t>
  </si>
  <si>
    <t>Wortham Center for the Performing Arts: A Community Resource</t>
  </si>
  <si>
    <t>Buncombe County Schools Family Resource Center</t>
  </si>
  <si>
    <t>The Face of Hope</t>
  </si>
  <si>
    <t>Mountain BizWorks</t>
  </si>
  <si>
    <t>Expanding Entrepreneurship and Jobs in Communities of Color</t>
  </si>
  <si>
    <t>Community-Powered K-3 Literacy | Engaging Children, Families, and Community Partners</t>
  </si>
  <si>
    <t>Jordan Peer Recovery, Inc</t>
  </si>
  <si>
    <t>House of Victory: Peer-Led Sober, &amp; Supportive transitional housing for Recovery/Re-Entry</t>
  </si>
  <si>
    <t>Sandy Mush Community Ctr.</t>
  </si>
  <si>
    <t>Sandy Mush Community Center - Building for a Healthy, Engaged and Connected Community</t>
  </si>
  <si>
    <t>Friend of the Nature Center</t>
  </si>
  <si>
    <t>Engaging Environmental Education for Buncombe County Students</t>
  </si>
  <si>
    <t>Asheville Museum of Science (AMOS)</t>
  </si>
  <si>
    <t xml:space="preserve">STEM the COVID Slide: Close K-8 learning gaps using dynamic science education during a pandemic </t>
  </si>
  <si>
    <t>Eden Of Abundance</t>
  </si>
  <si>
    <t xml:space="preserve">Clinicians of Color Movement </t>
  </si>
  <si>
    <t>WITHDRAWN 2/26/2021</t>
  </si>
  <si>
    <t>Survivors Thrive - Virtual delivery of Our VOICE Counseling</t>
  </si>
  <si>
    <t>Western Women's Business Center (WWBC)</t>
  </si>
  <si>
    <t>Asheville Art Museum: Building Capacity for Recovery</t>
  </si>
  <si>
    <t>The Teaching Horse: Regulate, Relate, Reason Support for Teachers</t>
  </si>
  <si>
    <t>Appalachian Grown: Strengthening Connections Across Buncombe County</t>
  </si>
  <si>
    <t>STEM the COVID Slide: Close K-8 learning gaps using dynamic science education during a pandemic</t>
  </si>
  <si>
    <t>Leadership Legacy Training</t>
  </si>
  <si>
    <t>% Score</t>
  </si>
  <si>
    <t>Org Capacity</t>
  </si>
  <si>
    <t>Total FY2022 Budget</t>
  </si>
  <si>
    <t>Unallocated Budget</t>
  </si>
  <si>
    <t>% of Total</t>
  </si>
  <si>
    <t>Total Score</t>
  </si>
  <si>
    <t>Min. Pts</t>
  </si>
  <si>
    <t># Members Scoring</t>
  </si>
  <si>
    <t>Max. Pts</t>
  </si>
  <si>
    <t>$ amt. driven by %'s above</t>
  </si>
  <si>
    <t>% of Requested $'s Granted</t>
  </si>
  <si>
    <t>Orange cells are for data entry</t>
  </si>
  <si>
    <t>Please enter Recommended Funding for each program in the column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</si>
</sst>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0.0%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</numFmts>
  <fonts count="20" x14ac:knownFonts="1">
    <font>
      <sz val="10"/>
      <name val="Arial"/>
      <family val="2"/>
    </font>
    <font>
      <sz val="11"/>
      <color theme="1"/>
      <name val="Arial"/>
      <family val="2"/>
    </font>
    <font>
      <b/>
      <sz val="9"/>
      <color rgb="FF434343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medium">
        <color indexed="64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59996337778862885"/>
      </top>
      <bottom/>
      <diagonal/>
    </border>
    <border>
      <left/>
      <right style="medium">
        <color theme="4" tint="0.79998168889431442"/>
      </right>
      <top style="medium">
        <color indexed="64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indexed="64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indexed="64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0" fontId="8" fillId="5" borderId="6" xfId="0" applyFont="1" applyFill="1" applyBorder="1">
      <alignment vertical="center"/>
    </xf>
    <xf numFmtId="0" fontId="0" fillId="0" borderId="0" xfId="0" applyBorder="1">
      <alignment vertical="center"/>
    </xf>
    <xf numFmtId="9" fontId="0" fillId="6" borderId="1" xfId="7" applyFont="1" applyFill="1" applyBorder="1" applyAlignment="1">
      <alignment horizontal="center" vertical="center"/>
    </xf>
    <xf numFmtId="9" fontId="0" fillId="7" borderId="1" xfId="7" applyFont="1" applyFill="1" applyBorder="1" applyAlignment="1">
      <alignment horizontal="center" vertical="center"/>
    </xf>
    <xf numFmtId="0" fontId="0" fillId="5" borderId="7" xfId="0" applyFill="1" applyBorder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7" fillId="0" borderId="0" xfId="0" applyFont="1" applyAlignment="1">
      <alignment horizontal="right" vertical="center"/>
    </xf>
    <xf numFmtId="0" fontId="7" fillId="4" borderId="11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44" fontId="14" fillId="0" borderId="0" xfId="1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right" vertical="center"/>
    </xf>
    <xf numFmtId="44" fontId="14" fillId="0" borderId="0" xfId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166" fontId="5" fillId="0" borderId="0" xfId="6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5" fillId="0" borderId="0" xfId="0" applyFont="1" applyFill="1">
      <alignment vertical="center"/>
    </xf>
    <xf numFmtId="167" fontId="2" fillId="2" borderId="0" xfId="8" applyNumberFormat="1" applyFont="1" applyFill="1" applyAlignment="1">
      <alignment horizontal="center" vertical="center"/>
    </xf>
    <xf numFmtId="167" fontId="0" fillId="0" borderId="0" xfId="8" applyNumberFormat="1" applyFont="1" applyAlignment="1">
      <alignment vertical="center"/>
    </xf>
    <xf numFmtId="168" fontId="0" fillId="0" borderId="22" xfId="0" applyNumberFormat="1" applyBorder="1">
      <alignment vertical="center"/>
    </xf>
    <xf numFmtId="168" fontId="0" fillId="0" borderId="23" xfId="0" applyNumberFormat="1" applyBorder="1">
      <alignment vertical="center"/>
    </xf>
    <xf numFmtId="168" fontId="0" fillId="0" borderId="2" xfId="0" applyNumberFormat="1" applyBorder="1">
      <alignment vertical="center"/>
    </xf>
    <xf numFmtId="168" fontId="0" fillId="0" borderId="19" xfId="0" applyNumberFormat="1" applyBorder="1">
      <alignment vertical="center"/>
    </xf>
    <xf numFmtId="168" fontId="0" fillId="0" borderId="20" xfId="0" applyNumberFormat="1" applyBorder="1">
      <alignment vertical="center"/>
    </xf>
    <xf numFmtId="168" fontId="0" fillId="0" borderId="21" xfId="0" applyNumberFormat="1" applyBorder="1">
      <alignment vertical="center"/>
    </xf>
    <xf numFmtId="168" fontId="0" fillId="0" borderId="0" xfId="0" applyNumberFormat="1">
      <alignment vertical="center"/>
    </xf>
    <xf numFmtId="166" fontId="7" fillId="4" borderId="12" xfId="6" applyNumberFormat="1" applyFont="1" applyFill="1" applyBorder="1" applyAlignment="1">
      <alignment vertical="center"/>
    </xf>
    <xf numFmtId="166" fontId="0" fillId="4" borderId="12" xfId="6" applyNumberFormat="1" applyFont="1" applyFill="1" applyBorder="1" applyAlignment="1">
      <alignment vertical="center"/>
    </xf>
    <xf numFmtId="0" fontId="0" fillId="4" borderId="12" xfId="0" applyFill="1" applyBorder="1">
      <alignment vertical="center"/>
    </xf>
    <xf numFmtId="166" fontId="7" fillId="0" borderId="0" xfId="0" applyNumberFormat="1" applyFont="1">
      <alignment vertical="center"/>
    </xf>
    <xf numFmtId="0" fontId="9" fillId="5" borderId="0" xfId="0" applyFont="1" applyFill="1" applyBorder="1" applyAlignment="1"/>
    <xf numFmtId="0" fontId="9" fillId="5" borderId="0" xfId="0" applyFont="1" applyFill="1" applyBorder="1" applyAlignment="1">
      <alignment horizontal="center" wrapText="1"/>
    </xf>
    <xf numFmtId="0" fontId="9" fillId="5" borderId="8" xfId="0" applyFont="1" applyFill="1" applyBorder="1" applyAlignment="1"/>
    <xf numFmtId="0" fontId="9" fillId="5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9" fontId="0" fillId="8" borderId="1" xfId="7" applyFont="1" applyFill="1" applyBorder="1" applyAlignment="1">
      <alignment horizontal="center" vertical="center"/>
    </xf>
    <xf numFmtId="9" fontId="0" fillId="0" borderId="39" xfId="7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9" fontId="0" fillId="6" borderId="17" xfId="7" applyFont="1" applyFill="1" applyBorder="1" applyAlignment="1">
      <alignment horizontal="center" vertical="center"/>
    </xf>
    <xf numFmtId="9" fontId="0" fillId="8" borderId="17" xfId="7" applyFont="1" applyFill="1" applyBorder="1" applyAlignment="1">
      <alignment horizontal="center" vertical="center"/>
    </xf>
    <xf numFmtId="9" fontId="0" fillId="7" borderId="17" xfId="7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9" fontId="0" fillId="0" borderId="0" xfId="7" applyFont="1" applyFill="1" applyBorder="1" applyAlignment="1">
      <alignment horizontal="center" vertical="center"/>
    </xf>
    <xf numFmtId="9" fontId="7" fillId="6" borderId="1" xfId="7" applyFont="1" applyFill="1" applyBorder="1" applyAlignment="1">
      <alignment horizontal="center" vertical="center"/>
    </xf>
    <xf numFmtId="9" fontId="7" fillId="8" borderId="1" xfId="7" applyFont="1" applyFill="1" applyBorder="1" applyAlignment="1">
      <alignment horizontal="center" vertical="center"/>
    </xf>
    <xf numFmtId="9" fontId="7" fillId="7" borderId="1" xfId="7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right" vertical="center"/>
    </xf>
    <xf numFmtId="168" fontId="0" fillId="0" borderId="0" xfId="7" applyNumberFormat="1" applyFont="1" applyAlignment="1">
      <alignment vertical="center"/>
    </xf>
    <xf numFmtId="0" fontId="3" fillId="8" borderId="0" xfId="0" applyFont="1" applyFill="1" applyAlignment="1">
      <alignment horizontal="left" vertical="center"/>
    </xf>
    <xf numFmtId="166" fontId="7" fillId="0" borderId="47" xfId="6" applyNumberFormat="1" applyFont="1" applyFill="1" applyBorder="1" applyAlignment="1">
      <alignment vertical="center"/>
    </xf>
    <xf numFmtId="0" fontId="9" fillId="5" borderId="2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6" fontId="0" fillId="9" borderId="1" xfId="6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9" fontId="7" fillId="4" borderId="41" xfId="7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9" fontId="7" fillId="4" borderId="40" xfId="7" applyFont="1" applyFill="1" applyBorder="1" applyAlignment="1">
      <alignment horizontal="center" vertical="center"/>
    </xf>
    <xf numFmtId="9" fontId="7" fillId="4" borderId="38" xfId="7" applyFont="1" applyFill="1" applyBorder="1" applyAlignment="1">
      <alignment horizontal="center" vertical="center"/>
    </xf>
    <xf numFmtId="9" fontId="7" fillId="4" borderId="14" xfId="7" applyFont="1" applyFill="1" applyBorder="1" applyAlignment="1">
      <alignment horizontal="center" vertical="center"/>
    </xf>
    <xf numFmtId="166" fontId="7" fillId="4" borderId="3" xfId="6" applyNumberFormat="1" applyFont="1" applyFill="1" applyBorder="1" applyAlignment="1">
      <alignment horizontal="center" vertical="center"/>
    </xf>
    <xf numFmtId="166" fontId="7" fillId="4" borderId="1" xfId="6" applyNumberFormat="1" applyFon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9" fontId="0" fillId="6" borderId="17" xfId="7" applyFont="1" applyFill="1" applyBorder="1" applyAlignment="1">
      <alignment horizontal="right" vertical="center"/>
    </xf>
    <xf numFmtId="9" fontId="0" fillId="8" borderId="17" xfId="7" applyFont="1" applyFill="1" applyBorder="1" applyAlignment="1">
      <alignment horizontal="right" vertical="center"/>
    </xf>
    <xf numFmtId="9" fontId="0" fillId="7" borderId="17" xfId="7" applyFont="1" applyFill="1" applyBorder="1" applyAlignment="1">
      <alignment horizontal="right" vertical="center"/>
    </xf>
    <xf numFmtId="9" fontId="0" fillId="0" borderId="0" xfId="7" applyFont="1" applyFill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6" fontId="0" fillId="0" borderId="26" xfId="6" applyNumberFormat="1" applyFont="1" applyBorder="1" applyAlignment="1">
      <alignment horizontal="center" vertical="center"/>
    </xf>
    <xf numFmtId="166" fontId="0" fillId="0" borderId="28" xfId="6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166" fontId="7" fillId="0" borderId="16" xfId="6" applyNumberFormat="1" applyFont="1" applyFill="1" applyBorder="1" applyAlignment="1">
      <alignment vertical="center"/>
    </xf>
    <xf numFmtId="0" fontId="17" fillId="5" borderId="51" xfId="0" applyFont="1" applyFill="1" applyBorder="1" applyAlignment="1">
      <alignment horizontal="center" vertical="center" wrapText="1"/>
    </xf>
    <xf numFmtId="0" fontId="12" fillId="12" borderId="0" xfId="0" applyNumberFormat="1" applyFont="1" applyFill="1" applyAlignment="1">
      <alignment horizontal="right" vertical="center"/>
    </xf>
    <xf numFmtId="0" fontId="3" fillId="8" borderId="0" xfId="0" applyFont="1" applyFill="1" applyAlignment="1">
      <alignment horizontal="right" vertical="center"/>
    </xf>
    <xf numFmtId="0" fontId="0" fillId="5" borderId="52" xfId="0" applyFill="1" applyBorder="1">
      <alignment vertical="center"/>
    </xf>
    <xf numFmtId="0" fontId="8" fillId="5" borderId="43" xfId="0" applyFont="1" applyFill="1" applyBorder="1">
      <alignment vertical="center"/>
    </xf>
    <xf numFmtId="0" fontId="0" fillId="5" borderId="53" xfId="0" applyFill="1" applyBorder="1">
      <alignment vertical="center"/>
    </xf>
    <xf numFmtId="166" fontId="0" fillId="0" borderId="55" xfId="0" applyNumberFormat="1" applyBorder="1">
      <alignment vertical="center"/>
    </xf>
    <xf numFmtId="166" fontId="0" fillId="0" borderId="57" xfId="0" applyNumberFormat="1" applyBorder="1">
      <alignment vertical="center"/>
    </xf>
    <xf numFmtId="166" fontId="0" fillId="0" borderId="58" xfId="0" applyNumberFormat="1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9" fillId="5" borderId="30" xfId="0" applyFont="1" applyFill="1" applyBorder="1" applyAlignment="1">
      <alignment vertical="center" wrapText="1"/>
    </xf>
    <xf numFmtId="166" fontId="0" fillId="0" borderId="54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165" fontId="0" fillId="0" borderId="54" xfId="0" applyNumberFormat="1" applyBorder="1" applyAlignment="1">
      <alignment horizontal="center" vertical="center"/>
    </xf>
    <xf numFmtId="166" fontId="0" fillId="0" borderId="56" xfId="6" applyNumberFormat="1" applyFont="1" applyBorder="1" applyAlignment="1">
      <alignment horizontal="center" vertical="center"/>
    </xf>
    <xf numFmtId="0" fontId="9" fillId="5" borderId="25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166" fontId="0" fillId="0" borderId="57" xfId="0" applyNumberFormat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166" fontId="0" fillId="0" borderId="55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6" fontId="0" fillId="11" borderId="35" xfId="6" applyNumberFormat="1" applyFont="1" applyFill="1" applyBorder="1" applyAlignment="1" applyProtection="1">
      <alignment vertical="center"/>
      <protection locked="0"/>
    </xf>
    <xf numFmtId="166" fontId="0" fillId="11" borderId="31" xfId="6" applyNumberFormat="1" applyFont="1" applyFill="1" applyBorder="1" applyAlignment="1" applyProtection="1">
      <alignment vertical="center"/>
      <protection locked="0"/>
    </xf>
    <xf numFmtId="166" fontId="0" fillId="11" borderId="32" xfId="6" applyNumberFormat="1" applyFont="1" applyFill="1" applyBorder="1" applyAlignment="1" applyProtection="1">
      <alignment vertical="center"/>
      <protection locked="0"/>
    </xf>
    <xf numFmtId="9" fontId="0" fillId="11" borderId="3" xfId="7" applyFont="1" applyFill="1" applyBorder="1" applyAlignment="1" applyProtection="1">
      <alignment horizontal="center" vertical="center"/>
      <protection locked="0"/>
    </xf>
    <xf numFmtId="166" fontId="7" fillId="4" borderId="24" xfId="6" applyNumberFormat="1" applyFont="1" applyFill="1" applyBorder="1" applyAlignment="1">
      <alignment vertical="center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168" fontId="0" fillId="0" borderId="27" xfId="0" applyNumberFormat="1" applyBorder="1">
      <alignment vertical="center"/>
    </xf>
    <xf numFmtId="168" fontId="0" fillId="0" borderId="26" xfId="0" applyNumberFormat="1" applyBorder="1">
      <alignment vertical="center"/>
    </xf>
    <xf numFmtId="168" fontId="0" fillId="0" borderId="28" xfId="0" applyNumberFormat="1" applyBorder="1">
      <alignment vertical="center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8" borderId="63" xfId="0" applyFill="1" applyBorder="1">
      <alignment vertical="center"/>
    </xf>
    <xf numFmtId="166" fontId="0" fillId="0" borderId="62" xfId="0" applyNumberForma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</cellXfs>
  <cellStyles count="9">
    <cellStyle name="Comma" xfId="8" builtinId="3"/>
    <cellStyle name="Comma 2" xfId="4"/>
    <cellStyle name="Currency" xfId="6" builtinId="4"/>
    <cellStyle name="Currency 2" xfId="1"/>
    <cellStyle name="Currency 3" xfId="5"/>
    <cellStyle name="Normal" xfId="0" builtinId="0"/>
    <cellStyle name="Normal 2" xfId="2"/>
    <cellStyle name="Percent" xfId="7" builtinId="5"/>
    <cellStyle name="Percent 2" xfId="3"/>
  </cellStyles>
  <dxfs count="1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numFmt numFmtId="168" formatCode="0.0%"/>
    </dxf>
    <dxf>
      <border>
        <vertical/>
      </border>
    </dxf>
    <dxf>
      <border>
        <left/>
        <vertical/>
      </border>
    </dxf>
    <dxf>
      <border>
        <left/>
        <vertical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vertical="bottom" readingOrder="0"/>
    </dxf>
    <dxf>
      <alignment vertical="bottom" readingOrder="0"/>
    </dxf>
    <dxf>
      <alignment vertical="bottom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numFmt numFmtId="168" formatCode="0.0%"/>
      <alignment horizontal="general" vertical="center" textRotation="0" wrapText="0" indent="0" justifyLastLine="0" shrinkToFit="0" readingOrder="0"/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  <alignment wrapText="1" readingOrder="0"/>
    </dxf>
    <dxf>
      <numFmt numFmtId="168" formatCode="0.0%"/>
    </dxf>
    <dxf>
      <numFmt numFmtId="13" formatCode="0%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 readingOrder="0"/>
    </dxf>
    <dxf>
      <numFmt numFmtId="166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6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border>
        <vertical style="medium">
          <color theme="4" tint="0.79998168889431442"/>
        </vertical>
        <horizontal style="medium">
          <color theme="4" tint="0.79998168889431442"/>
        </horizontal>
      </border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border>
        <bottom style="medium">
          <color indexed="64"/>
        </bottom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alignment horizontal="center" readingOrder="0"/>
    </dxf>
    <dxf>
      <border>
        <right style="thin">
          <color theme="4" tint="0.59996337778862885"/>
        </right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vertical/>
      </border>
    </dxf>
    <dxf>
      <font>
        <color theme="0"/>
      </font>
      <fill>
        <patternFill patternType="solid">
          <fgColor indexed="64"/>
          <bgColor theme="3"/>
        </patternFill>
      </fill>
    </dxf>
    <dxf>
      <alignment horizontal="center" readingOrder="0"/>
    </dxf>
    <dxf>
      <alignment wrapText="1" readingOrder="0"/>
    </dxf>
    <dxf>
      <fill>
        <patternFill patternType="solid">
          <bgColor rgb="FFFFFF00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0"/>
      </font>
      <fill>
        <patternFill patternType="solid">
          <fgColor indexed="64"/>
          <bgColor theme="3"/>
        </patternFill>
      </fill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 style="thin">
          <color theme="0"/>
        </lef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theme="0"/>
        </left>
      </border>
    </dxf>
    <dxf>
      <border>
        <left style="thin">
          <color theme="0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bottom style="medium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thin">
          <color theme="0"/>
        </left>
        <right style="thin">
          <color theme="0"/>
        </right>
      </border>
    </dxf>
    <dxf>
      <border>
        <left style="thin">
          <color theme="0"/>
        </left>
        <right style="thin">
          <color theme="0"/>
        </right>
      </border>
    </dxf>
    <dxf>
      <border>
        <left style="thin">
          <color theme="0"/>
        </left>
        <right style="thin">
          <color theme="0"/>
        </right>
      </border>
    </dxf>
    <dxf>
      <border>
        <left style="thin">
          <color theme="0"/>
        </left>
        <right style="thin">
          <color theme="0"/>
        </right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border>
        <left/>
        <right/>
      </border>
    </dxf>
    <dxf>
      <numFmt numFmtId="166" formatCode="_(&quot;$&quot;* #,##0_);_(&quot;$&quot;* \(#,##0\);_(&quot;$&quot;* &quot;-&quot;??_);_(@_)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6" formatCode="_(&quot;$&quot;* #,##0_);_(&quot;$&quot;* \(#,##0\);_(&quot;$&quot;* &quot;-&quot;??_);_(@_)"/>
    </dxf>
    <dxf>
      <numFmt numFmtId="169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9" Type="http://schemas.openxmlformats.org/officeDocument/2006/relationships/customXml" Target="../customXml/item27.xml"/><Relationship Id="rId21" Type="http://schemas.openxmlformats.org/officeDocument/2006/relationships/customXml" Target="../customXml/item9.xml"/><Relationship Id="rId34" Type="http://schemas.openxmlformats.org/officeDocument/2006/relationships/customXml" Target="../customXml/item22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41" Type="http://schemas.openxmlformats.org/officeDocument/2006/relationships/customXml" Target="../customXml/item29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2.xml"/><Relationship Id="rId32" Type="http://schemas.openxmlformats.org/officeDocument/2006/relationships/customXml" Target="../customXml/item20.xml"/><Relationship Id="rId37" Type="http://schemas.openxmlformats.org/officeDocument/2006/relationships/customXml" Target="../customXml/item25.xml"/><Relationship Id="rId40" Type="http://schemas.openxmlformats.org/officeDocument/2006/relationships/customXml" Target="../customXml/item28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36" Type="http://schemas.openxmlformats.org/officeDocument/2006/relationships/customXml" Target="../customXml/item24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31" Type="http://schemas.openxmlformats.org/officeDocument/2006/relationships/customXml" Target="../customXml/item1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Relationship Id="rId35" Type="http://schemas.openxmlformats.org/officeDocument/2006/relationships/customXml" Target="../customXml/item23.xml"/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33" Type="http://schemas.openxmlformats.org/officeDocument/2006/relationships/customXml" Target="../customXml/item21.xml"/><Relationship Id="rId38" Type="http://schemas.openxmlformats.org/officeDocument/2006/relationships/customXml" Target="../customXml/item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545522</xdr:colOff>
      <xdr:row>0</xdr:row>
      <xdr:rowOff>167120</xdr:rowOff>
    </xdr:from>
    <xdr:to>
      <xdr:col>8</xdr:col>
      <xdr:colOff>363682</xdr:colOff>
      <xdr:row>2</xdr:row>
      <xdr:rowOff>71870</xdr:rowOff>
    </xdr:to>
    <xdr:sp macro="" textlink="">
      <xdr:nvSpPr>
        <xdr:cNvPr id="2" name="TextBox 1"/>
        <xdr:cNvSpPr txBox="1"/>
      </xdr:nvSpPr>
      <xdr:spPr>
        <a:xfrm>
          <a:off x="7983681" y="167120"/>
          <a:ext cx="2511137" cy="242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% of Total Scores</a:t>
          </a:r>
          <a:r>
            <a:rPr lang="en-US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by Category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urnett Walz" refreshedDate="44291.490058333336" backgroundQuery="1" createdVersion="6" refreshedVersion="6" minRefreshableVersion="3" recordCount="0" supportSubquery="1" supportAdvancedDrill="1">
  <cacheSource type="external" connectionId="3"/>
  <cacheFields count="10">
    <cacheField name="[Scores].[Organization Name].[Organization Name]" caption="Organization Name" numFmtId="0" hierarchy="5" level="1">
      <sharedItems count="51">
        <s v="Children First/Communities in Schools of Buncombe County"/>
        <s v="Green Built Alliance"/>
        <s v="Partners Unlimited, Inc."/>
        <s v="Appalachian Sustainable Agriculture Project"/>
        <s v="Asheville Art Museum"/>
        <s v="Big Ivy Community Club"/>
        <s v="Asheville Area Arts Council"/>
        <s v="Read to Succeed"/>
        <s v="SeekHealing"/>
        <s v="Under One Sky Village Foundation"/>
        <s v="Babies Need Bottoms"/>
        <s v="Eliada Homes, Inc"/>
        <s v="WNC Communities"/>
        <s v="Friend of the Nature Center"/>
        <s v="Mountain BizWorks"/>
        <s v="Blue Ridge Parkway Foundation"/>
        <s v="The Mediation Center"/>
        <s v="OnTrack Financial Education &amp; Counseling"/>
        <s v="The Council on Aging of Buncombe County, Inc."/>
        <s v="Asheville Grown Business Alliance"/>
        <s v="Haywood Street Congregation"/>
        <s v="RiverLink"/>
        <s v="Horizons at Carolina Day"/>
        <s v="Jordan Peer Recovery, Inc"/>
        <s v="JM Leadership Consulting"/>
        <s v="Pisgah Legal Services"/>
        <s v="University of North Carolina at Asheville Foundation"/>
        <s v="MusicWorks Asheville"/>
        <s v="Literacy Together (formerly Literacy Council of Buncombe County)"/>
        <s v="Asheville Humane Society"/>
        <s v="Western Carolina Medical Society Foundation"/>
        <s v="Project Lighten Up"/>
        <s v="Mount Zion Community Development, Inc."/>
        <s v="Sandy Mush Community Ctr."/>
        <s v="Bountiful Cities"/>
        <s v="Folk Heritage Committee"/>
        <s v="Skyview Golf Association"/>
        <s v="Asheville Museum of Science (AMOS)"/>
        <s v="Asheville Buncombe Community Christian Ministry"/>
        <s v="One Youth At A Time, Inc."/>
        <s v="Our VOICE"/>
        <s v="Buncombe County Schools Family Resource Center"/>
        <s v="Heart of Horse Sense"/>
        <s v="Asheville GreenWorks"/>
        <s v="The Environmental Quality Institute"/>
        <s v="HELP (Hands Enriching Life Positively)"/>
        <s v="Carolina Small Business Development Fund"/>
        <s v="Wortham Center for the Performing Arts"/>
        <s v="YMI Cultural Center"/>
        <s v="YTL Training Program"/>
        <s v="YWCA of Asheville and Western North Carolina"/>
      </sharedItems>
    </cacheField>
    <cacheField name="[Scores].[Project Name].[Project Name]" caption="Project Name" numFmtId="0" hierarchy="6" level="1">
      <sharedItems count="52">
        <s v=" Attendance, Behavior, Coursework, Social-Emotional Learning + Parent Engagement for K-6 Students"/>
        <s v="100% Renewables Strategic and Implmentation Plan"/>
        <s v="Academic Enhancement Program"/>
        <s v="Appalachian Grown: Strengthening Connections Across Buncombe County"/>
        <s v="Asheville Art Museum: Building Capacity for Recovery"/>
        <s v="Big Ivy Community Club Funding 2022"/>
        <s v="Community Art Initiatives: Programs, Economic Development  &amp; Recovery"/>
        <s v="Community-Powered K-3 Literacy | Engaging Children, Families, and Community Partners"/>
        <s v="Connected Communities"/>
        <s v="Cultivating Resilience and Supporting the Reunification Process for Youth in Foster Care"/>
        <s v="Diaper Assistance for Families in Crisis"/>
        <s v="Eliada Students Training for Advancement"/>
        <s v="Engaging Communities for a Resilient Future"/>
        <s v="Engaging Environmental Education for Buncombe County Students"/>
        <s v="Expanding Entrepreneurship and Jobs in Communities of Color"/>
        <s v="Expanding the Kids in Parks Platform and Impact in Buncombe County"/>
        <s v="Family Visitation Program"/>
        <s v="Free Tax Preparation through Volunteer Income Tax Assistance (VITA)"/>
        <s v="Friends for Social Justice"/>
        <s v="Growing the Go Local Movement to build a sustainable and equitable regional economy"/>
        <s v="Haywood Street Respite (HSR)"/>
        <s v="Healthy Streams, Healthy Communities: Tackling Water Quality and Flooding in the Southside Community"/>
        <s v="Horizons at Carolina Day Equity-Centered Enrichment Program Expansion"/>
        <s v="House of Victory: Peer-Led Sober, &amp; Supportive transitional housing for Recovery/Re-Entry"/>
        <s v="Leadership Legacy Training"/>
        <s v="Legal Services for Children and Families in Buncombe County"/>
        <s v="Marvelous Math Club (MMC)"/>
        <s v="MusicWorks Asheville"/>
        <s v="Pathways to Opportunity"/>
        <s v="Pets &amp; Their People Thriving Together"/>
        <s v="Project Access® Social Resources Initiative"/>
        <s v="Project Lighten Up Summer Learning Academy"/>
        <s v="Project NAF (Nurturing Asheville &amp; Area Families"/>
        <s v="Sandy Mush Community Center - Building for a Healthy, Engaged and Connected Community"/>
        <s v="School Garden and Outdoor Education Support"/>
        <s v="Shindig on the Green"/>
        <s v="Skyview Open: Annual PRO/AM Golf Tournament"/>
        <s v="STEM the COVID Slide: Close K-8 learning gaps using dynamic science education during a pandemic"/>
        <s v="Stepping To Success: Closing the Unemployment Gap for Women in Buncombe County"/>
        <s v="Supporting the Humanity of Brown and Black Youth"/>
        <s v="Survivors Thrive - Virtual delivery of Our VOICE Counseling"/>
        <s v="The Face of Hope"/>
        <s v="The Teaching Horse: Regulate, Relate, Reason Support for Teachers"/>
        <s v="Trash and Trees: A Greener Buncombe County for a Sustainable Future for All"/>
        <s v="Volunteer Water Information Network (VWIN) - Buncombe County"/>
        <s v="Water Supplementation and Staff/Volunteer Supplies for &quot;The Vine&quot; Community Garden"/>
        <s v="Western Women's Business Center (WWBC)"/>
        <s v="Wortham Center for the Performing Arts: A Community Resource"/>
        <s v="YMI Strategic Partnership Project"/>
        <s v="YTL Training Programs Learning, Growing and Thriving Together"/>
        <s v="YWCA Getting Ahead Program"/>
        <s v="YWCA Swim Equity"/>
      </sharedItems>
    </cacheField>
    <cacheField name="[Measures].[Sum of FY21 Grant $'s]" caption="Sum of FY21 Grant $'s" numFmtId="0" hierarchy="26" level="32767"/>
    <cacheField name="[Measures].[Sum of FY22 Request]" caption="Sum of FY22 Request" numFmtId="0" hierarchy="27" level="32767"/>
    <cacheField name="[Measures].[% Score]" caption="% Score" numFmtId="0" hierarchy="34" level="32767"/>
    <cacheField name="[Scores].[Strategy].[Strategy]" caption="Strategy" numFmtId="0" hierarchy="14" level="1">
      <sharedItems count="4">
        <s v="Educated &amp; Capable Community"/>
        <s v="Environmental Stewardship"/>
        <s v="Vibrant Economy"/>
        <s v="Resident Well-Being"/>
      </sharedItems>
    </cacheField>
    <cacheField name="[Measures].[Members Scoring]" caption="Members Scoring" numFmtId="0" hierarchy="45" level="32767"/>
    <cacheField name="[Measures].[Max Pts]" caption="Max Pts" numFmtId="0" hierarchy="43" level="32767"/>
    <cacheField name="[Measures].[Min. Pts]" caption="Min. Pts" numFmtId="0" hierarchy="44" level="32767"/>
    <cacheField name="[Measures].[Sum of Total Pts Calc]" caption="Sum of Total Pts Calc" numFmtId="0" hierarchy="61" level="32767"/>
  </cacheFields>
  <cacheHierarchies count="63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 for the Project]" caption="Need for the Project" attribute="1" defaultMemberUniqueName="[Scores].[Need for the Project].[All]" allUniqueName="[Scores].[Need for the Project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Organizational Capacity]" caption="Organizational Capacity" attribute="1" defaultMemberUniqueName="[Scores].[Organizational Capacity].[All]" allUniqueName="[Scores].[Organizational Capacity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/>
    <cacheHierarchy uniqueName="[Scores].[Score %]" caption="Score %" attribute="1" defaultMemberUniqueName="[Scores].[Score %].[All]" allUniqueName="[Scores].[Score %].[All]" dimensionUniqueName="[Scores]" displayFolder="" count="0" memberValueDatatype="5" unbalanced="0"/>
    <cacheHierarchy uniqueName="[Scores].[Strategy]" caption="Strategy" attribute="1" defaultMemberUniqueName="[Scores].[Strategy].[All]" allUniqueName="[Scores].[Strategy].[All]" dimensionUniqueName="[Scores]" displayFolder="" count="2" memberValueDatatype="130" unbalanced="0">
      <fieldsUsage count="2">
        <fieldUsage x="-1"/>
        <fieldUsage x="5"/>
      </fieldsUsage>
    </cacheHierarchy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Equity Count]" caption="Equity Count" attribute="1" defaultMemberUniqueName="[Scores].[Equity Count].[All]" allUniqueName="[Scores].[Equity Count].[All]" dimensionUniqueName="[Scores]" displayFolder="" count="0" memberValueDatatype="20" unbalanced="0"/>
    <cacheHierarchy uniqueName="[Scores].[Org Cap Count]" caption="Org Cap Count" attribute="1" defaultMemberUniqueName="[Scores].[Org Cap Count].[All]" allUniqueName="[Scores].[Org Cap Count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Need Count]" caption="Need Count" attribute="1" defaultMemberUniqueName="[Scores].[Need Count].[All]" allUniqueName="[Scores].[Need Count].[All]" dimensionUniqueName="[Scores]" displayFolder="" count="0" memberValueDatatype="20" unbalanced="0"/>
    <cacheHierarchy uniqueName="[Scores].[Proposed Count]" caption="Proposed Count" attribute="1" defaultMemberUniqueName="[Scores].[Proposed Count].[All]" allUniqueName="[Scores].[Proposed Count].[All]" dimensionUniqueName="[Scores]" displayFolder="" count="0" memberValueDatatype="20" unbalanced="0"/>
    <cacheHierarchy uniqueName="[Scores].[Plan Count]" caption="Plan Count" attribute="1" defaultMemberUniqueName="[Scores].[Plan Count].[All]" allUniqueName="[Scores].[Plan Count].[All]" dimensionUniqueName="[Scores]" displayFolder="" count="0" memberValueDatatype="20" unbalanced="0"/>
    <cacheHierarchy uniqueName="[Scores].[Max PTS per Member]" caption="Max PTS per Member" attribute="1" defaultMemberUniqueName="[Scores].[Max PTS per Member].[All]" allUniqueName="[Scores].[Max PTS per Member].[All]" dimensionUniqueName="[Scores]" displayFolder="" count="0" memberValueDatatype="20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Measures].[Sum of FY21 Grant $'s]" caption="Sum of FY21 Grant $'s" measure="1" displayFolder="" measureGroup="Scores" count="0" oneField="1">
      <fieldsUsage count="1">
        <fieldUsage x="2"/>
      </fieldsUsage>
    </cacheHierarchy>
    <cacheHierarchy uniqueName="[Measures].[Sum of FY22 Request]" caption="Sum of FY22 Request" measure="1" displayFolder="" measureGroup="Scores" count="0" oneField="1">
      <fieldsUsage count="1">
        <fieldUsage x="3"/>
      </fieldsUsage>
    </cacheHierarchy>
    <cacheHierarchy uniqueName="[Measures].[Sum of Total Points]" caption="Sum of Total Points" measure="1" displayFolder="" measureGroup="Scores" count="0"/>
    <cacheHierarchy uniqueName="[Measures].[Sum of Equity]" caption="Sum of Equ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 for the Project]" caption="Sum of Need for the Project" measure="1" displayFolder="" measureGroup="Scores" count="0"/>
    <cacheHierarchy uniqueName="[Measures].[Sum of Organizational Capacity]" caption="Sum of Organizational Capacity" measure="1" displayFolder="" measureGroup="Scores" count="0"/>
    <cacheHierarchy uniqueName="[Measures].[% Score]" caption="% Score" measure="1" displayFolder="" measureGroup="Scores" count="0" oneField="1">
      <fieldsUsage count="1">
        <fieldUsage x="4"/>
      </fieldsUsage>
    </cacheHierarchy>
    <cacheHierarchy uniqueName="[Measures].[Max Potential Points]" caption="Max Potential Points" measure="1" displayFolder="" measureGroup="Scores" count="0"/>
    <cacheHierarchy uniqueName="[Measures].[Project Plan %]" caption="Project Plan %" measure="1" displayFolder="" measureGroup="Scores" count="0"/>
    <cacheHierarchy uniqueName="[Measures].[Proposed Results %]" caption="Proposed Results %" measure="1" displayFolder="" measureGroup="Scores" count="0"/>
    <cacheHierarchy uniqueName="[Measures].[Equity %]" caption="Equity %" measure="1" displayFolder="" measureGroup="Scores" count="0"/>
    <cacheHierarchy uniqueName="[Measures].[Need for the Project %]" caption="Need for the Project %" measure="1" displayFolder="" measureGroup="Scores" count="0"/>
    <cacheHierarchy uniqueName="[Measures].[Org Capacity %]" caption="Org Capacity %" measure="1" displayFolder="" measureGroup="Scores" count="0"/>
    <cacheHierarchy uniqueName="[Measures].[Max Equity Pts]" caption="Max Equity Pts" measure="1" displayFolder="" measureGroup="Scores" count="0"/>
    <cacheHierarchy uniqueName="[Measures].[Sum of Max PTS per Member]" caption="Sum of Max PTS per Member" measure="1" displayFolder="" measureGroup="Scores" count="0"/>
    <cacheHierarchy uniqueName="[Measures].[Max Pts]" caption="Max Pts" measure="1" displayFolder="" measureGroup="Scores" count="0" oneField="1">
      <fieldsUsage count="1">
        <fieldUsage x="7"/>
      </fieldsUsage>
    </cacheHierarchy>
    <cacheHierarchy uniqueName="[Measures].[Min. Pts]" caption="Min. Pts" measure="1" displayFolder="" measureGroup="Scores" count="0" oneField="1">
      <fieldsUsage count="1">
        <fieldUsage x="8"/>
      </fieldsUsage>
    </cacheHierarchy>
    <cacheHierarchy uniqueName="[Measures].[Members Scoring]" caption="Members Scoring" measure="1" displayFolder="" measureGroup="Scores" count="0" oneField="1">
      <fieldsUsage count="1">
        <fieldUsage x="6"/>
      </fieldsUsage>
    </cacheHierarchy>
    <cacheHierarchy uniqueName="[Measures].[Max Org Cap Pts]" caption="Max Org Cap Pts" measure="1" displayFolder="" measureGroup="Scores" count="0"/>
    <cacheHierarchy uniqueName="[Measures].[Max Need Pts]" caption="Max Need Pts" measure="1" displayFolder="" measureGroup="Scores" count="0"/>
    <cacheHierarchy uniqueName="[Measures].[Max Proposed Pts]" caption="Max Proposed Pts" measure="1" displayFolder="" measureGroup="Scores" count="0"/>
    <cacheHierarchy uniqueName="[Measures].[Max Plan Pts]" caption="Max Plan Pts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  <cacheHierarchy uniqueName="[Measures].[Sum of Score %]" caption="Sum of Score %" measure="1" displayFolder="" measureGroup="Sco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Equity 2]" caption="Sum of Equity 2" measure="1" displayFolder="" measureGroup="Score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Organizational Capacity 2]" caption="Sum of Organizational Capacity 2" measure="1" displayFolder="" measureGroup="Score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Proposed Results 2]" caption="Sum of Proposed Results 2" measure="1" displayFolder="" measureGroup="Score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for the Project 2]" caption="Sum of Need for the Project 2" measure="1" displayFolder="" measureGroup="Scores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lan Count]" caption="Sum of Plan Count" measure="1" displayFolder="" measureGroup="Sco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 of Total Pts Calc]" caption="Sum of Total Pts Calc" measure="1" displayFolder="" measureGroup="Sco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 of Equity Count]" caption="Sum of Equity Count" measure="1" displayFolder="" measureGroup="Sco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Burnett Walz" refreshedDate="44291.488660416668" backgroundQuery="1" createdVersion="6" refreshedVersion="6" minRefreshableVersion="3" recordCount="0" supportSubquery="1" supportAdvancedDrill="1">
  <cacheSource type="external" connectionId="3"/>
  <cacheFields count="9">
    <cacheField name="[Scores].[Organization Name].[Organization Name]" caption="Organization Name" numFmtId="0" hierarchy="5" level="1">
      <sharedItems count="51">
        <s v="Children First/Communities in Schools of Buncombe County"/>
        <s v="Green Built Alliance"/>
        <s v="Partners Unlimited, Inc."/>
        <s v="Appalachian Sustainable Agriculture Project"/>
        <s v="Asheville Art Museum"/>
        <s v="Big Ivy Community Club"/>
        <s v="Asheville Area Arts Council"/>
        <s v="Read to Succeed"/>
        <s v="SeekHealing"/>
        <s v="Under One Sky Village Foundation"/>
        <s v="Babies Need Bottoms"/>
        <s v="Eliada Homes, Inc"/>
        <s v="WNC Communities"/>
        <s v="Friend of the Nature Center"/>
        <s v="Mountain BizWorks"/>
        <s v="Blue Ridge Parkway Foundation"/>
        <s v="The Mediation Center"/>
        <s v="OnTrack Financial Education &amp; Counseling"/>
        <s v="The Council on Aging of Buncombe County, Inc."/>
        <s v="Asheville Grown Business Alliance"/>
        <s v="Haywood Street Congregation"/>
        <s v="RiverLink"/>
        <s v="Horizons at Carolina Day"/>
        <s v="Jordan Peer Recovery, Inc"/>
        <s v="JM Leadership Consulting"/>
        <s v="Pisgah Legal Services"/>
        <s v="University of North Carolina at Asheville Foundation"/>
        <s v="MusicWorks Asheville"/>
        <s v="Literacy Together (formerly Literacy Council of Buncombe County)"/>
        <s v="Asheville Humane Society"/>
        <s v="Western Carolina Medical Society Foundation"/>
        <s v="Project Lighten Up"/>
        <s v="Mount Zion Community Development, Inc."/>
        <s v="Sandy Mush Community Ctr."/>
        <s v="Bountiful Cities"/>
        <s v="Folk Heritage Committee"/>
        <s v="Skyview Golf Association"/>
        <s v="Asheville Museum of Science (AMOS)"/>
        <s v="Asheville Buncombe Community Christian Ministry"/>
        <s v="One Youth At A Time, Inc."/>
        <s v="Our VOICE"/>
        <s v="Buncombe County Schools Family Resource Center"/>
        <s v="Heart of Horse Sense"/>
        <s v="Asheville GreenWorks"/>
        <s v="The Environmental Quality Institute"/>
        <s v="HELP (Hands Enriching Life Positively)"/>
        <s v="Carolina Small Business Development Fund"/>
        <s v="Wortham Center for the Performing Arts"/>
        <s v="YMI Cultural Center"/>
        <s v="YTL Training Program"/>
        <s v="YWCA of Asheville and Western North Carolina"/>
      </sharedItems>
    </cacheField>
    <cacheField name="[Scores].[Project Name].[Project Name]" caption="Project Name" numFmtId="0" hierarchy="6" level="1">
      <sharedItems count="52">
        <s v=" Attendance, Behavior, Coursework, Social-Emotional Learning + Parent Engagement for K-6 Students"/>
        <s v="100% Renewables Strategic and Implmentation Plan"/>
        <s v="Academic Enhancement Program"/>
        <s v="Appalachian Grown: Strengthening Connections Across Buncombe County"/>
        <s v="Asheville Art Museum: Building Capacity for Recovery"/>
        <s v="Big Ivy Community Club Funding 2022"/>
        <s v="Community Art Initiatives: Programs, Economic Development  &amp; Recovery"/>
        <s v="Community-Powered K-3 Literacy | Engaging Children, Families, and Community Partners"/>
        <s v="Connected Communities"/>
        <s v="Cultivating Resilience and Supporting the Reunification Process for Youth in Foster Care"/>
        <s v="Diaper Assistance for Families in Crisis"/>
        <s v="Eliada Students Training for Advancement"/>
        <s v="Engaging Communities for a Resilient Future"/>
        <s v="Engaging Environmental Education for Buncombe County Students"/>
        <s v="Expanding Entrepreneurship and Jobs in Communities of Color"/>
        <s v="Expanding the Kids in Parks Platform and Impact in Buncombe County"/>
        <s v="Family Visitation Program"/>
        <s v="Free Tax Preparation through Volunteer Income Tax Assistance (VITA)"/>
        <s v="Friends for Social Justice"/>
        <s v="Growing the Go Local Movement to build a sustainable and equitable regional economy"/>
        <s v="Haywood Street Respite (HSR)"/>
        <s v="Healthy Streams, Healthy Communities: Tackling Water Quality and Flooding in the Southside Community"/>
        <s v="Horizons at Carolina Day Equity-Centered Enrichment Program Expansion"/>
        <s v="House of Victory: Peer-Led Sober, &amp; Supportive transitional housing for Recovery/Re-Entry"/>
        <s v="Leadership Legacy Training"/>
        <s v="Legal Services for Children and Families in Buncombe County"/>
        <s v="Marvelous Math Club (MMC)"/>
        <s v="MusicWorks Asheville"/>
        <s v="Pathways to Opportunity"/>
        <s v="Pets &amp; Their People Thriving Together"/>
        <s v="Project Access® Social Resources Initiative"/>
        <s v="Project Lighten Up Summer Learning Academy"/>
        <s v="Project NAF (Nurturing Asheville &amp; Area Families"/>
        <s v="Sandy Mush Community Center - Building for a Healthy, Engaged and Connected Community"/>
        <s v="School Garden and Outdoor Education Support"/>
        <s v="Shindig on the Green"/>
        <s v="Skyview Open: Annual PRO/AM Golf Tournament"/>
        <s v="STEM the COVID Slide: Close K-8 learning gaps using dynamic science education during a pandemic"/>
        <s v="Stepping To Success: Closing the Unemployment Gap for Women in Buncombe County"/>
        <s v="Supporting the Humanity of Brown and Black Youth"/>
        <s v="Survivors Thrive - Virtual delivery of Our VOICE Counseling"/>
        <s v="The Face of Hope"/>
        <s v="The Teaching Horse: Regulate, Relate, Reason Support for Teachers"/>
        <s v="Trash and Trees: A Greener Buncombe County for a Sustainable Future for All"/>
        <s v="Volunteer Water Information Network (VWIN) - Buncombe County"/>
        <s v="Water Supplementation and Staff/Volunteer Supplies for &quot;The Vine&quot; Community Garden"/>
        <s v="Western Women's Business Center (WWBC)"/>
        <s v="Wortham Center for the Performing Arts: A Community Resource"/>
        <s v="YMI Strategic Partnership Project"/>
        <s v="YTL Training Programs Learning, Growing and Thriving Together"/>
        <s v="YWCA Getting Ahead Program"/>
        <s v="YWCA Swim Equity"/>
      </sharedItems>
    </cacheField>
    <cacheField name="[Measures].[Sum of FY22 Request]" caption="Sum of FY22 Request" numFmtId="0" hierarchy="27" level="32767"/>
    <cacheField name="[Measures].[% Score]" caption="% Score" numFmtId="0" hierarchy="34" level="32767"/>
    <cacheField name="[Measures].[Project Plan %]" caption="Project Plan %" numFmtId="0" hierarchy="36" level="32767"/>
    <cacheField name="[Measures].[Proposed Results %]" caption="Proposed Results %" numFmtId="0" hierarchy="37" level="32767"/>
    <cacheField name="[Measures].[Equity %]" caption="Equity %" numFmtId="0" hierarchy="38" level="32767"/>
    <cacheField name="[Measures].[Need for the Project %]" caption="Need for the Project %" numFmtId="0" hierarchy="39" level="32767"/>
    <cacheField name="[Measures].[Org Capacity %]" caption="Org Capacity %" numFmtId="0" hierarchy="40" level="32767"/>
  </cacheFields>
  <cacheHierarchies count="63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 for the Project]" caption="Need for the Project" attribute="1" defaultMemberUniqueName="[Scores].[Need for the Project].[All]" allUniqueName="[Scores].[Need for the Project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Organizational Capacity]" caption="Organizational Capacity" attribute="1" defaultMemberUniqueName="[Scores].[Organizational Capacity].[All]" allUniqueName="[Scores].[Organizational Capacity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/>
    <cacheHierarchy uniqueName="[Scores].[Score %]" caption="Score %" attribute="1" defaultMemberUniqueName="[Scores].[Score %].[All]" allUniqueName="[Scores].[Score %].[All]" dimensionUniqueName="[Scores]" displayFolder="" count="0" memberValueDatatype="5" unbalanced="0"/>
    <cacheHierarchy uniqueName="[Scores].[Strategy]" caption="Strategy" attribute="1" defaultMemberUniqueName="[Scores].[Strategy].[All]" allUniqueName="[Scores].[Strategy].[All]" dimensionUniqueName="[Scores]" displayFolder="" count="0" memberValueDatatype="130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Equity Count]" caption="Equity Count" attribute="1" defaultMemberUniqueName="[Scores].[Equity Count].[All]" allUniqueName="[Scores].[Equity Count].[All]" dimensionUniqueName="[Scores]" displayFolder="" count="0" memberValueDatatype="20" unbalanced="0"/>
    <cacheHierarchy uniqueName="[Scores].[Org Cap Count]" caption="Org Cap Count" attribute="1" defaultMemberUniqueName="[Scores].[Org Cap Count].[All]" allUniqueName="[Scores].[Org Cap Count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Need Count]" caption="Need Count" attribute="1" defaultMemberUniqueName="[Scores].[Need Count].[All]" allUniqueName="[Scores].[Need Count].[All]" dimensionUniqueName="[Scores]" displayFolder="" count="0" memberValueDatatype="20" unbalanced="0"/>
    <cacheHierarchy uniqueName="[Scores].[Proposed Count]" caption="Proposed Count" attribute="1" defaultMemberUniqueName="[Scores].[Proposed Count].[All]" allUniqueName="[Scores].[Proposed Count].[All]" dimensionUniqueName="[Scores]" displayFolder="" count="0" memberValueDatatype="20" unbalanced="0"/>
    <cacheHierarchy uniqueName="[Scores].[Plan Count]" caption="Plan Count" attribute="1" defaultMemberUniqueName="[Scores].[Plan Count].[All]" allUniqueName="[Scores].[Plan Count].[All]" dimensionUniqueName="[Scores]" displayFolder="" count="0" memberValueDatatype="20" unbalanced="0"/>
    <cacheHierarchy uniqueName="[Scores].[Max PTS per Member]" caption="Max PTS per Member" attribute="1" defaultMemberUniqueName="[Scores].[Max PTS per Member].[All]" allUniqueName="[Scores].[Max PTS per Member].[All]" dimensionUniqueName="[Scores]" displayFolder="" count="0" memberValueDatatype="20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 oneField="1">
      <fieldsUsage count="1">
        <fieldUsage x="2"/>
      </fieldsUsage>
    </cacheHierarchy>
    <cacheHierarchy uniqueName="[Measures].[Sum of Total Points]" caption="Sum of Total Points" measure="1" displayFolder="" measureGroup="Scores" count="0"/>
    <cacheHierarchy uniqueName="[Measures].[Sum of Equity]" caption="Sum of Equ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 for the Project]" caption="Sum of Need for the Project" measure="1" displayFolder="" measureGroup="Scores" count="0"/>
    <cacheHierarchy uniqueName="[Measures].[Sum of Organizational Capacity]" caption="Sum of Organizational Capacity" measure="1" displayFolder="" measureGroup="Scores" count="0"/>
    <cacheHierarchy uniqueName="[Measures].[% Score]" caption="% Score" measure="1" displayFolder="" measureGroup="Scores" count="0" oneField="1">
      <fieldsUsage count="1">
        <fieldUsage x="3"/>
      </fieldsUsage>
    </cacheHierarchy>
    <cacheHierarchy uniqueName="[Measures].[Max Potential Points]" caption="Max Potential Points" measure="1" displayFolder="" measureGroup="Scores" count="0"/>
    <cacheHierarchy uniqueName="[Measures].[Project Plan %]" caption="Project Plan %" measure="1" displayFolder="" measureGroup="Scores" count="0" oneField="1">
      <fieldsUsage count="1">
        <fieldUsage x="4"/>
      </fieldsUsage>
    </cacheHierarchy>
    <cacheHierarchy uniqueName="[Measures].[Proposed Results %]" caption="Proposed Results %" measure="1" displayFolder="" measureGroup="Scores" count="0" oneField="1">
      <fieldsUsage count="1">
        <fieldUsage x="5"/>
      </fieldsUsage>
    </cacheHierarchy>
    <cacheHierarchy uniqueName="[Measures].[Equity %]" caption="Equity %" measure="1" displayFolder="" measureGroup="Scores" count="0" oneField="1">
      <fieldsUsage count="1">
        <fieldUsage x="6"/>
      </fieldsUsage>
    </cacheHierarchy>
    <cacheHierarchy uniqueName="[Measures].[Need for the Project %]" caption="Need for the Project %" measure="1" displayFolder="" measureGroup="Scores" count="0" oneField="1">
      <fieldsUsage count="1">
        <fieldUsage x="7"/>
      </fieldsUsage>
    </cacheHierarchy>
    <cacheHierarchy uniqueName="[Measures].[Org Capacity %]" caption="Org Capacity %" measure="1" displayFolder="" measureGroup="Scores" count="0" oneField="1">
      <fieldsUsage count="1">
        <fieldUsage x="8"/>
      </fieldsUsage>
    </cacheHierarchy>
    <cacheHierarchy uniqueName="[Measures].[Max Equity Pts]" caption="Max Equity Pts" measure="1" displayFolder="" measureGroup="Scores" count="0"/>
    <cacheHierarchy uniqueName="[Measures].[Sum of Max PTS per Member]" caption="Sum of Max PTS per Member" measure="1" displayFolder="" measureGroup="Scores" count="0"/>
    <cacheHierarchy uniqueName="[Measures].[Max Pts]" caption="Max Pts" measure="1" displayFolder="" measureGroup="Scores" count="0"/>
    <cacheHierarchy uniqueName="[Measures].[Min. Pts]" caption="Min. Pts" measure="1" displayFolder="" measureGroup="Scores" count="0"/>
    <cacheHierarchy uniqueName="[Measures].[Members Scoring]" caption="Members Scoring" measure="1" displayFolder="" measureGroup="Scores" count="0"/>
    <cacheHierarchy uniqueName="[Measures].[Max Org Cap Pts]" caption="Max Org Cap Pts" measure="1" displayFolder="" measureGroup="Scores" count="0"/>
    <cacheHierarchy uniqueName="[Measures].[Max Need Pts]" caption="Max Need Pts" measure="1" displayFolder="" measureGroup="Scores" count="0"/>
    <cacheHierarchy uniqueName="[Measures].[Max Proposed Pts]" caption="Max Proposed Pts" measure="1" displayFolder="" measureGroup="Scores" count="0"/>
    <cacheHierarchy uniqueName="[Measures].[Max Plan Pts]" caption="Max Plan Pts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  <cacheHierarchy uniqueName="[Measures].[Sum of Score %]" caption="Sum of Score %" measure="1" displayFolder="" measureGroup="Sco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Equity 2]" caption="Sum of Equity 2" measure="1" displayFolder="" measureGroup="Score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Organizational Capacity 2]" caption="Sum of Organizational Capacity 2" measure="1" displayFolder="" measureGroup="Score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Proposed Results 2]" caption="Sum of Proposed Results 2" measure="1" displayFolder="" measureGroup="Score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for the Project 2]" caption="Sum of Need for the Project 2" measure="1" displayFolder="" measureGroup="Scores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 of Plan Count]" caption="Sum of Plan Count" measure="1" displayFolder="" measureGroup="Sco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 of Total Pts Calc]" caption="Sum of Total Pts Calc" measure="1" displayFolder="" measureGroup="Sco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 of Equity Count]" caption="Sum of Equity Count" measure="1" displayFolder="" measureGroup="Sco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202" applyNumberFormats="0" applyBorderFormats="0" applyFontFormats="0" applyPatternFormats="0" applyAlignmentFormats="0" applyWidthHeightFormats="1" dataCaption="Values" tag="4453aea3-db51-4a51-96f8-2a180755cb0d" updatedVersion="6" minRefreshableVersion="3" subtotalHiddenItems="1" rowGrandTotals="0" itemPrintTitles="1" createdVersion="6" indent="0" compact="0" compactData="0" gridDropZones="1" multipleFieldFilters="0">
  <location ref="B7:K60" firstHeaderRow="1" firstDataRow="2" firstDataCol="3"/>
  <pivotFields count="10">
    <pivotField axis="axisRow" compact="0" allDrilled="1" outline="0" subtotalTop="0" showAll="0" defaultSubtotal="0" defaultAttributeDrillState="1">
      <items count="51">
        <item x="11"/>
        <item x="7"/>
        <item x="50"/>
        <item x="0"/>
        <item x="1"/>
        <item x="2"/>
        <item x="3"/>
        <item x="4"/>
        <item x="5"/>
        <item x="6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0"/>
    <field x="5"/>
  </rowFields>
  <rowItems count="52">
    <i>
      <x v="50"/>
      <x v="2"/>
      <x v="3"/>
    </i>
    <i>
      <x v="25"/>
      <x v="26"/>
      <x v="3"/>
    </i>
    <i>
      <x v="17"/>
      <x v="18"/>
      <x/>
    </i>
    <i>
      <x/>
      <x v="3"/>
      <x/>
    </i>
    <i>
      <x v="16"/>
      <x v="17"/>
      <x v="3"/>
    </i>
    <i>
      <x v="40"/>
      <x v="41"/>
      <x v="3"/>
    </i>
    <i>
      <x v="20"/>
      <x v="21"/>
      <x v="3"/>
    </i>
    <i>
      <x v="32"/>
      <x v="33"/>
      <x v="3"/>
    </i>
    <i>
      <x v="21"/>
      <x v="22"/>
      <x v="1"/>
    </i>
    <i>
      <x v="51"/>
      <x v="2"/>
      <x v="3"/>
    </i>
    <i>
      <x v="28"/>
      <x v="29"/>
      <x/>
    </i>
    <i>
      <x v="30"/>
      <x v="31"/>
      <x v="3"/>
    </i>
    <i>
      <x v="3"/>
      <x v="6"/>
      <x v="2"/>
    </i>
    <i>
      <x v="31"/>
      <x v="32"/>
      <x/>
    </i>
    <i>
      <x v="10"/>
      <x v="12"/>
      <x v="3"/>
    </i>
    <i>
      <x v="44"/>
      <x v="45"/>
      <x v="1"/>
    </i>
    <i>
      <x v="7"/>
      <x v="1"/>
      <x/>
    </i>
    <i>
      <x v="38"/>
      <x v="39"/>
      <x v="2"/>
    </i>
    <i>
      <x v="14"/>
      <x v="15"/>
      <x v="2"/>
    </i>
    <i>
      <x v="11"/>
      <x/>
      <x/>
    </i>
    <i>
      <x v="43"/>
      <x v="44"/>
      <x v="1"/>
    </i>
    <i>
      <x v="9"/>
      <x v="11"/>
      <x v="3"/>
    </i>
    <i>
      <x v="46"/>
      <x v="47"/>
      <x v="2"/>
    </i>
    <i>
      <x v="22"/>
      <x v="23"/>
      <x/>
    </i>
    <i>
      <x v="29"/>
      <x v="30"/>
      <x v="3"/>
    </i>
    <i>
      <x v="37"/>
      <x v="38"/>
      <x/>
    </i>
    <i>
      <x v="34"/>
      <x v="35"/>
      <x/>
    </i>
    <i>
      <x v="47"/>
      <x v="48"/>
      <x v="3"/>
    </i>
    <i>
      <x v="45"/>
      <x v="46"/>
      <x v="1"/>
    </i>
    <i>
      <x v="27"/>
      <x v="28"/>
      <x/>
    </i>
    <i>
      <x v="15"/>
      <x v="16"/>
      <x v="3"/>
    </i>
    <i>
      <x v="41"/>
      <x v="42"/>
      <x v="3"/>
    </i>
    <i>
      <x v="23"/>
      <x v="24"/>
      <x v="3"/>
    </i>
    <i>
      <x v="33"/>
      <x v="34"/>
      <x v="3"/>
    </i>
    <i>
      <x v="19"/>
      <x v="20"/>
      <x v="2"/>
    </i>
    <i>
      <x v="26"/>
      <x v="27"/>
      <x/>
    </i>
    <i>
      <x v="6"/>
      <x v="9"/>
      <x v="3"/>
    </i>
    <i>
      <x v="18"/>
      <x v="19"/>
      <x/>
    </i>
    <i>
      <x v="39"/>
      <x v="40"/>
      <x v="3"/>
    </i>
    <i>
      <x v="49"/>
      <x v="50"/>
      <x/>
    </i>
    <i>
      <x v="2"/>
      <x v="5"/>
      <x/>
    </i>
    <i>
      <x v="4"/>
      <x v="7"/>
      <x v="2"/>
    </i>
    <i>
      <x v="8"/>
      <x v="10"/>
      <x v="3"/>
    </i>
    <i>
      <x v="48"/>
      <x v="49"/>
      <x v="2"/>
    </i>
    <i>
      <x v="13"/>
      <x v="14"/>
      <x/>
    </i>
    <i>
      <x v="42"/>
      <x v="43"/>
      <x/>
    </i>
    <i>
      <x v="1"/>
      <x v="4"/>
      <x v="1"/>
    </i>
    <i>
      <x v="35"/>
      <x v="36"/>
      <x/>
    </i>
    <i>
      <x v="12"/>
      <x v="13"/>
      <x v="3"/>
    </i>
    <i>
      <x v="36"/>
      <x v="37"/>
      <x v="3"/>
    </i>
    <i>
      <x v="5"/>
      <x v="8"/>
      <x v="3"/>
    </i>
    <i>
      <x v="24"/>
      <x v="25"/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FY21 Grant $'s" fld="2" subtotal="count" baseField="0" baseItem="0" numFmtId="166"/>
    <dataField name="FY22 Request" fld="3" subtotal="count" baseField="0" baseItem="0" numFmtId="166"/>
    <dataField name="# Members Scoring" fld="6" subtotal="count" baseField="0" baseItem="0"/>
    <dataField fld="8" subtotal="count" baseField="0" baseItem="0"/>
    <dataField name="Max. Pts" fld="7" subtotal="count" baseField="0" baseItem="0"/>
    <dataField name="Total Points" fld="9" baseField="0" baseItem="0"/>
    <dataField fld="4" subtotal="count" baseField="0" baseItem="0"/>
  </dataFields>
  <formats count="568">
    <format dxfId="1156">
      <pivotArea dataOnly="0" labelOnly="1" outline="0" fieldPosition="0">
        <references count="1">
          <reference field="1" count="0"/>
        </references>
      </pivotArea>
    </format>
    <format dxfId="1155">
      <pivotArea outline="0" collapsedLevelsAreSubtotals="1" fieldPosition="0"/>
    </format>
    <format dxfId="1154">
      <pivotArea dataOnly="0" labelOnly="1" outline="0" fieldPosition="0">
        <references count="1">
          <reference field="1" count="0"/>
        </references>
      </pivotArea>
    </format>
    <format dxfId="11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52">
      <pivotArea field="-2" type="button" dataOnly="0" labelOnly="1" outline="0" axis="axisCol" fieldPosition="0"/>
    </format>
    <format dxfId="1151">
      <pivotArea type="origin" dataOnly="0" labelOnly="1" outline="0" fieldPosition="0"/>
    </format>
    <format dxfId="1150">
      <pivotArea field="-2" type="button" dataOnly="0" labelOnly="1" outline="0" axis="axisCol" fieldPosition="0"/>
    </format>
    <format dxfId="1149">
      <pivotArea type="topRight" dataOnly="0" labelOnly="1" outline="0" fieldPosition="0"/>
    </format>
    <format dxfId="1148">
      <pivotArea field="1" type="button" dataOnly="0" labelOnly="1" outline="0" axis="axisRow" fieldPosition="0"/>
    </format>
    <format dxfId="1147">
      <pivotArea field="0" type="button" dataOnly="0" labelOnly="1" outline="0" axis="axisRow" fieldPosition="1"/>
    </format>
    <format dxfId="11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44">
      <pivotArea field="1" type="button" dataOnly="0" labelOnly="1" outline="0" axis="axisRow" fieldPosition="0"/>
    </format>
    <format dxfId="1143">
      <pivotArea field="0" type="button" dataOnly="0" labelOnly="1" outline="0" axis="axisRow" fieldPosition="1"/>
    </format>
    <format dxfId="1142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141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140">
      <pivotArea type="all" dataOnly="0" outline="0" fieldPosition="0"/>
    </format>
    <format dxfId="1139">
      <pivotArea outline="0" collapsedLevelsAreSubtotals="1" fieldPosition="0"/>
    </format>
    <format dxfId="1138">
      <pivotArea type="origin" dataOnly="0" labelOnly="1" outline="0" fieldPosition="0"/>
    </format>
    <format dxfId="1137">
      <pivotArea field="-2" type="button" dataOnly="0" labelOnly="1" outline="0" axis="axisCol" fieldPosition="0"/>
    </format>
    <format dxfId="1136">
      <pivotArea type="topRight" dataOnly="0" labelOnly="1" outline="0" fieldPosition="0"/>
    </format>
    <format dxfId="1135">
      <pivotArea field="1" type="button" dataOnly="0" labelOnly="1" outline="0" axis="axisRow" fieldPosition="0"/>
    </format>
    <format dxfId="1134">
      <pivotArea field="0" type="button" dataOnly="0" labelOnly="1" outline="0" axis="axisRow" fieldPosition="1"/>
    </format>
    <format dxfId="1133">
      <pivotArea dataOnly="0" labelOnly="1" outline="0" fieldPosition="0">
        <references count="1">
          <reference field="1" count="0"/>
        </references>
      </pivotArea>
    </format>
    <format dxfId="11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31">
      <pivotArea type="topRight" dataOnly="0" labelOnly="1" outline="0" offset="C1" fieldPosition="0"/>
    </format>
    <format dxfId="1130">
      <pivotArea type="topRight" dataOnly="0" labelOnly="1" outline="0" offset="A1" fieldPosition="0"/>
    </format>
    <format dxfId="11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8">
      <pivotArea type="origin" dataOnly="0" labelOnly="1" outline="0" offset="B1" fieldPosition="0"/>
    </format>
    <format dxfId="1127">
      <pivotArea field="0" type="button" dataOnly="0" labelOnly="1" outline="0" axis="axisRow" fieldPosition="1"/>
    </format>
    <format dxfId="1126">
      <pivotArea dataOnly="0" labelOnly="1" outline="0" fieldPosition="0">
        <references count="2">
          <reference field="0" count="1">
            <x v="30"/>
          </reference>
          <reference field="1" count="1" selected="0">
            <x v="29"/>
          </reference>
        </references>
      </pivotArea>
    </format>
    <format dxfId="1125">
      <pivotArea dataOnly="0" labelOnly="1" outline="0" fieldPosition="0">
        <references count="1">
          <reference field="0" count="0"/>
        </references>
      </pivotArea>
    </format>
    <format dxfId="112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123">
      <pivotArea type="origin" dataOnly="0" labelOnly="1" outline="0" fieldPosition="0"/>
    </format>
    <format dxfId="1122">
      <pivotArea field="-2" type="button" dataOnly="0" labelOnly="1" outline="0" axis="axisCol" fieldPosition="0"/>
    </format>
    <format dxfId="1121">
      <pivotArea type="topRight" dataOnly="0" labelOnly="1" outline="0" fieldPosition="0"/>
    </format>
    <format dxfId="1120">
      <pivotArea field="1" type="button" dataOnly="0" labelOnly="1" outline="0" axis="axisRow" fieldPosition="0"/>
    </format>
    <format dxfId="1119">
      <pivotArea field="0" type="button" dataOnly="0" labelOnly="1" outline="0" axis="axisRow" fieldPosition="1"/>
    </format>
    <format dxfId="1118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1117">
      <pivotArea type="origin" dataOnly="0" labelOnly="1" outline="0" fieldPosition="0"/>
    </format>
    <format dxfId="1116">
      <pivotArea field="-2" type="button" dataOnly="0" labelOnly="1" outline="0" axis="axisCol" fieldPosition="0"/>
    </format>
    <format dxfId="1115">
      <pivotArea type="topRight" dataOnly="0" labelOnly="1" outline="0" fieldPosition="0"/>
    </format>
    <format dxfId="1114">
      <pivotArea field="1" type="button" dataOnly="0" labelOnly="1" outline="0" axis="axisRow" fieldPosition="0"/>
    </format>
    <format dxfId="1113">
      <pivotArea field="0" type="button" dataOnly="0" labelOnly="1" outline="0" axis="axisRow" fieldPosition="1"/>
    </format>
    <format dxfId="1112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1111">
      <pivotArea type="origin" dataOnly="0" labelOnly="1" outline="0" fieldPosition="0"/>
    </format>
    <format dxfId="1110">
      <pivotArea field="-2" type="button" dataOnly="0" labelOnly="1" outline="0" axis="axisCol" fieldPosition="0"/>
    </format>
    <format dxfId="1109">
      <pivotArea type="topRight" dataOnly="0" labelOnly="1" outline="0" fieldPosition="0"/>
    </format>
    <format dxfId="1108">
      <pivotArea field="1" type="button" dataOnly="0" labelOnly="1" outline="0" axis="axisRow" fieldPosition="0"/>
    </format>
    <format dxfId="1107">
      <pivotArea field="0" type="button" dataOnly="0" labelOnly="1" outline="0" axis="axisRow" fieldPosition="1"/>
    </format>
    <format dxfId="1106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1105">
      <pivotArea type="origin" dataOnly="0" labelOnly="1" outline="0" fieldPosition="0"/>
    </format>
    <format dxfId="1104">
      <pivotArea field="-2" type="button" dataOnly="0" labelOnly="1" outline="0" axis="axisCol" fieldPosition="0"/>
    </format>
    <format dxfId="1103">
      <pivotArea type="topRight" dataOnly="0" labelOnly="1" outline="0" fieldPosition="0"/>
    </format>
    <format dxfId="1102">
      <pivotArea field="1" type="button" dataOnly="0" labelOnly="1" outline="0" axis="axisRow" fieldPosition="0"/>
    </format>
    <format dxfId="1101">
      <pivotArea field="0" type="button" dataOnly="0" labelOnly="1" outline="0" axis="axisRow" fieldPosition="1"/>
    </format>
    <format dxfId="1100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1099">
      <pivotArea type="topRight" dataOnly="0" labelOnly="1" outline="0" offset="C1" fieldPosition="0"/>
    </format>
    <format dxfId="109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097">
      <pivotArea type="topRight" dataOnly="0" labelOnly="1" outline="0" offset="A1" fieldPosition="0"/>
    </format>
    <format dxfId="109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95">
      <pivotArea type="origin" dataOnly="0" labelOnly="1" outline="0" offset="B1" fieldPosition="0"/>
    </format>
    <format dxfId="1094">
      <pivotArea field="0" type="button" dataOnly="0" labelOnly="1" outline="0" axis="axisRow" fieldPosition="1"/>
    </format>
    <format dxfId="1093">
      <pivotArea outline="0" collapsedLevelsAreSubtotals="1" fieldPosition="0"/>
    </format>
    <format dxfId="1092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091">
      <pivotArea dataOnly="0" labelOnly="1" outline="0" fieldPosition="0">
        <references count="1">
          <reference field="1" count="2">
            <x v="24"/>
            <x v="35"/>
          </reference>
        </references>
      </pivotArea>
    </format>
    <format dxfId="1090">
      <pivotArea dataOnly="0" labelOnly="1" outline="0" fieldPosition="0">
        <references count="2">
          <reference field="0" count="1">
            <x v="30"/>
          </reference>
          <reference field="1" count="1" selected="0">
            <x v="29"/>
          </reference>
        </references>
      </pivotArea>
    </format>
    <format dxfId="1089">
      <pivotArea dataOnly="0" labelOnly="1" outline="0" fieldPosition="0">
        <references count="2">
          <reference field="0" count="1">
            <x v="41"/>
          </reference>
          <reference field="1" count="1" selected="0">
            <x v="40"/>
          </reference>
        </references>
      </pivotArea>
    </format>
    <format dxfId="1088">
      <pivotArea dataOnly="0" labelOnly="1" outline="0" fieldPosition="0">
        <references count="2">
          <reference field="0" count="1">
            <x v="1"/>
          </reference>
          <reference field="1" count="1" selected="0">
            <x v="7"/>
          </reference>
        </references>
      </pivotArea>
    </format>
    <format dxfId="1087">
      <pivotArea dataOnly="0" labelOnly="1" outline="0" fieldPosition="0">
        <references count="2">
          <reference field="0" count="1">
            <x v="44"/>
          </reference>
          <reference field="1" count="1" selected="0">
            <x v="43"/>
          </reference>
        </references>
      </pivotArea>
    </format>
    <format dxfId="1086">
      <pivotArea dataOnly="0" labelOnly="1" outline="0" fieldPosition="0">
        <references count="2">
          <reference field="0" count="1">
            <x v="17"/>
          </reference>
          <reference field="1" count="1" selected="0">
            <x v="16"/>
          </reference>
        </references>
      </pivotArea>
    </format>
    <format dxfId="1085">
      <pivotArea dataOnly="0" labelOnly="1" outline="0" fieldPosition="0">
        <references count="2">
          <reference field="0" count="1">
            <x v="26"/>
          </reference>
          <reference field="1" count="1" selected="0">
            <x v="25"/>
          </reference>
        </references>
      </pivotArea>
    </format>
    <format dxfId="1084">
      <pivotArea dataOnly="0" labelOnly="1" outline="0" fieldPosition="0">
        <references count="2">
          <reference field="0" count="1">
            <x v="33"/>
          </reference>
          <reference field="1" count="1" selected="0">
            <x v="32"/>
          </reference>
        </references>
      </pivotArea>
    </format>
    <format dxfId="1083">
      <pivotArea dataOnly="0" labelOnly="1" outline="0" fieldPosition="0">
        <references count="2">
          <reference field="0" count="1">
            <x v="46"/>
          </reference>
          <reference field="1" count="1" selected="0">
            <x v="45"/>
          </reference>
        </references>
      </pivotArea>
    </format>
    <format dxfId="1082">
      <pivotArea dataOnly="0" labelOnly="1" outline="0" fieldPosition="0">
        <references count="2">
          <reference field="0" count="1">
            <x v="31"/>
          </reference>
          <reference field="1" count="1" selected="0">
            <x v="30"/>
          </reference>
        </references>
      </pivotArea>
    </format>
    <format dxfId="1081">
      <pivotArea dataOnly="0" labelOnly="1" outline="0" fieldPosition="0">
        <references count="2">
          <reference field="0" count="1">
            <x v="16"/>
          </reference>
          <reference field="1" count="1" selected="0">
            <x v="15"/>
          </reference>
        </references>
      </pivotArea>
    </format>
    <format dxfId="1080">
      <pivotArea dataOnly="0" labelOnly="1" outline="0" fieldPosition="0">
        <references count="2">
          <reference field="0" count="1">
            <x v="47"/>
          </reference>
          <reference field="1" count="1" selected="0">
            <x v="46"/>
          </reference>
        </references>
      </pivotArea>
    </format>
    <format dxfId="1079">
      <pivotArea dataOnly="0" labelOnly="1" outline="0" fieldPosition="0">
        <references count="2">
          <reference field="0" count="1">
            <x v="24"/>
          </reference>
          <reference field="1" count="1" selected="0">
            <x v="23"/>
          </reference>
        </references>
      </pivotArea>
    </format>
    <format dxfId="1078">
      <pivotArea dataOnly="0" labelOnly="1" outline="0" fieldPosition="0">
        <references count="2">
          <reference field="0" count="1">
            <x v="34"/>
          </reference>
          <reference field="1" count="1" selected="0">
            <x v="33"/>
          </reference>
        </references>
      </pivotArea>
    </format>
    <format dxfId="1077">
      <pivotArea dataOnly="0" labelOnly="1" outline="0" fieldPosition="0">
        <references count="2">
          <reference field="0" count="1">
            <x v="23"/>
          </reference>
          <reference field="1" count="1" selected="0">
            <x v="22"/>
          </reference>
        </references>
      </pivotArea>
    </format>
    <format dxfId="1076">
      <pivotArea dataOnly="0" labelOnly="1" outline="0" fieldPosition="0">
        <references count="2">
          <reference field="0" count="1">
            <x v="42"/>
          </reference>
          <reference field="1" count="1" selected="0">
            <x v="41"/>
          </reference>
        </references>
      </pivotArea>
    </format>
    <format dxfId="1075">
      <pivotArea dataOnly="0" labelOnly="1" outline="0" fieldPosition="0">
        <references count="2">
          <reference field="0" count="1">
            <x v="40"/>
          </reference>
          <reference field="1" count="1" selected="0">
            <x v="39"/>
          </reference>
        </references>
      </pivotArea>
    </format>
    <format dxfId="1074">
      <pivotArea dataOnly="0" labelOnly="1" outline="0" fieldPosition="0">
        <references count="2">
          <reference field="0" count="1">
            <x v="10"/>
          </reference>
          <reference field="1" count="1" selected="0">
            <x v="8"/>
          </reference>
        </references>
      </pivotArea>
    </format>
    <format dxfId="1073">
      <pivotArea dataOnly="0" labelOnly="1" outline="0" fieldPosition="0">
        <references count="2">
          <reference field="0" count="1">
            <x v="19"/>
          </reference>
          <reference field="1" count="1" selected="0">
            <x v="18"/>
          </reference>
        </references>
      </pivotArea>
    </format>
    <format dxfId="1072">
      <pivotArea dataOnly="0" labelOnly="1" outline="0" fieldPosition="0">
        <references count="2">
          <reference field="0" count="1">
            <x v="9"/>
          </reference>
          <reference field="1" count="1" selected="0">
            <x v="6"/>
          </reference>
        </references>
      </pivotArea>
    </format>
    <format dxfId="1071">
      <pivotArea dataOnly="0" labelOnly="1" outline="0" fieldPosition="0">
        <references count="2">
          <reference field="0" count="1">
            <x v="7"/>
          </reference>
          <reference field="1" count="1" selected="0">
            <x v="4"/>
          </reference>
        </references>
      </pivotArea>
    </format>
    <format dxfId="1070">
      <pivotArea dataOnly="0" labelOnly="1" outline="0" fieldPosition="0">
        <references count="2">
          <reference field="0" count="1">
            <x v="43"/>
          </reference>
          <reference field="1" count="1" selected="0">
            <x v="42"/>
          </reference>
        </references>
      </pivotArea>
    </format>
    <format dxfId="1069">
      <pivotArea dataOnly="0" labelOnly="1" outline="0" fieldPosition="0">
        <references count="2">
          <reference field="0" count="1">
            <x v="14"/>
          </reference>
          <reference field="1" count="1" selected="0">
            <x v="13"/>
          </reference>
        </references>
      </pivotArea>
    </format>
    <format dxfId="1068">
      <pivotArea dataOnly="0" labelOnly="1" outline="0" fieldPosition="0">
        <references count="2">
          <reference field="0" count="1">
            <x v="2"/>
          </reference>
          <reference field="1" count="1" selected="0">
            <x v="50"/>
          </reference>
        </references>
      </pivotArea>
    </format>
    <format dxfId="1067">
      <pivotArea dataOnly="0" labelOnly="1" outline="0" fieldPosition="0">
        <references count="2">
          <reference field="0" count="1">
            <x v="21"/>
          </reference>
          <reference field="1" count="1" selected="0">
            <x v="20"/>
          </reference>
        </references>
      </pivotArea>
    </format>
    <format dxfId="1066">
      <pivotArea dataOnly="0" labelOnly="1" outline="0" fieldPosition="0">
        <references count="2">
          <reference field="0" count="1">
            <x v="4"/>
          </reference>
          <reference field="1" count="1" selected="0">
            <x v="1"/>
          </reference>
        </references>
      </pivotArea>
    </format>
    <format dxfId="1065">
      <pivotArea dataOnly="0" labelOnly="1" outline="0" fieldPosition="0">
        <references count="2">
          <reference field="0" count="1">
            <x v="6"/>
          </reference>
          <reference field="1" count="1" selected="0">
            <x v="3"/>
          </reference>
        </references>
      </pivotArea>
    </format>
    <format dxfId="1064">
      <pivotArea dataOnly="0" labelOnly="1" outline="0" fieldPosition="0">
        <references count="2">
          <reference field="0" count="1">
            <x v="29"/>
          </reference>
          <reference field="1" count="1" selected="0">
            <x v="28"/>
          </reference>
        </references>
      </pivotArea>
    </format>
    <format dxfId="1063">
      <pivotArea dataOnly="0" labelOnly="1" outline="0" fieldPosition="0">
        <references count="2">
          <reference field="0" count="1">
            <x v="32"/>
          </reference>
          <reference field="1" count="1" selected="0">
            <x v="31"/>
          </reference>
        </references>
      </pivotArea>
    </format>
    <format dxfId="1062">
      <pivotArea dataOnly="0" labelOnly="1" outline="0" fieldPosition="0">
        <references count="2">
          <reference field="0" count="1">
            <x v="18"/>
          </reference>
          <reference field="1" count="1" selected="0">
            <x v="17"/>
          </reference>
        </references>
      </pivotArea>
    </format>
    <format dxfId="1061">
      <pivotArea dataOnly="0" labelOnly="1" outline="0" fieldPosition="0">
        <references count="2">
          <reference field="0" count="1">
            <x v="48"/>
          </reference>
          <reference field="1" count="1" selected="0">
            <x v="47"/>
          </reference>
        </references>
      </pivotArea>
    </format>
    <format dxfId="106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59">
      <pivotArea dataOnly="0" labelOnly="1" outline="0" fieldPosition="0">
        <references count="2">
          <reference field="0" count="1">
            <x v="38"/>
          </reference>
          <reference field="1" count="1" selected="0">
            <x v="37"/>
          </reference>
        </references>
      </pivotArea>
    </format>
    <format dxfId="1058">
      <pivotArea dataOnly="0" labelOnly="1" outline="0" fieldPosition="0">
        <references count="2">
          <reference field="0" count="1">
            <x v="20"/>
          </reference>
          <reference field="1" count="1" selected="0">
            <x v="19"/>
          </reference>
        </references>
      </pivotArea>
    </format>
    <format dxfId="1057">
      <pivotArea dataOnly="0" labelOnly="1" outline="0" fieldPosition="0">
        <references count="2">
          <reference field="0" count="1">
            <x v="22"/>
          </reference>
          <reference field="1" count="1" selected="0">
            <x v="21"/>
          </reference>
        </references>
      </pivotArea>
    </format>
    <format dxfId="1056">
      <pivotArea dataOnly="0" labelOnly="1" outline="0" fieldPosition="0">
        <references count="2">
          <reference field="0" count="1">
            <x v="37"/>
          </reference>
          <reference field="1" count="1" selected="0">
            <x v="36"/>
          </reference>
        </references>
      </pivotArea>
    </format>
    <format dxfId="1055">
      <pivotArea dataOnly="0" labelOnly="1" outline="0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1054">
      <pivotArea dataOnly="0" labelOnly="1" outline="0" fieldPosition="0">
        <references count="2">
          <reference field="0" count="1">
            <x v="27"/>
          </reference>
          <reference field="1" count="1" selected="0">
            <x v="26"/>
          </reference>
        </references>
      </pivotArea>
    </format>
    <format dxfId="1053">
      <pivotArea dataOnly="0" labelOnly="1" outline="0" fieldPosition="0">
        <references count="2">
          <reference field="0" count="1">
            <x v="28"/>
          </reference>
          <reference field="1" count="1" selected="0">
            <x v="27"/>
          </reference>
        </references>
      </pivotArea>
    </format>
    <format dxfId="1052">
      <pivotArea dataOnly="0" labelOnly="1" outline="0" fieldPosition="0">
        <references count="2">
          <reference field="0" count="1">
            <x v="50"/>
          </reference>
          <reference field="1" count="1" selected="0">
            <x v="49"/>
          </reference>
        </references>
      </pivotArea>
    </format>
    <format dxfId="1051">
      <pivotArea dataOnly="0" labelOnly="1" outline="0" fieldPosition="0">
        <references count="2">
          <reference field="0" count="1">
            <x v="5"/>
          </reference>
          <reference field="1" count="1" selected="0">
            <x v="2"/>
          </reference>
        </references>
      </pivotArea>
    </format>
    <format dxfId="1050">
      <pivotArea dataOnly="0" labelOnly="1" outline="0" fieldPosition="0">
        <references count="2">
          <reference field="0" count="1">
            <x v="11"/>
          </reference>
          <reference field="1" count="1" selected="0">
            <x v="9"/>
          </reference>
        </references>
      </pivotArea>
    </format>
    <format dxfId="1049">
      <pivotArea dataOnly="0" labelOnly="1" outline="0" fieldPosition="0">
        <references count="2">
          <reference field="0" count="1">
            <x v="2"/>
          </reference>
          <reference field="1" count="1" selected="0">
            <x v="51"/>
          </reference>
        </references>
      </pivotArea>
    </format>
    <format dxfId="1048">
      <pivotArea dataOnly="0" labelOnly="1" outline="0" fieldPosition="0">
        <references count="2">
          <reference field="0" count="1">
            <x v="3"/>
          </reference>
          <reference field="1" count="1" selected="0">
            <x v="0"/>
          </reference>
        </references>
      </pivotArea>
    </format>
    <format dxfId="1047">
      <pivotArea dataOnly="0" labelOnly="1" outline="0" fieldPosition="0">
        <references count="2">
          <reference field="0" count="1">
            <x v="12"/>
          </reference>
          <reference field="1" count="1" selected="0">
            <x v="10"/>
          </reference>
        </references>
      </pivotArea>
    </format>
    <format dxfId="1046">
      <pivotArea dataOnly="0" labelOnly="1" outline="0" fieldPosition="0">
        <references count="2">
          <reference field="0" count="1">
            <x v="13"/>
          </reference>
          <reference field="1" count="1" selected="0">
            <x v="12"/>
          </reference>
        </references>
      </pivotArea>
    </format>
    <format dxfId="1045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044">
      <pivotArea dataOnly="0" labelOnly="1" outline="0" fieldPosition="0">
        <references count="2">
          <reference field="0" count="1">
            <x v="45"/>
          </reference>
          <reference field="1" count="1" selected="0">
            <x v="44"/>
          </reference>
        </references>
      </pivotArea>
    </format>
    <format dxfId="1043">
      <pivotArea dataOnly="0" labelOnly="1" outline="0" fieldPosition="0">
        <references count="2">
          <reference field="0" count="1">
            <x v="39"/>
          </reference>
          <reference field="1" count="1" selected="0">
            <x v="38"/>
          </reference>
        </references>
      </pivotArea>
    </format>
    <format dxfId="1042">
      <pivotArea dataOnly="0" labelOnly="1" outline="0" fieldPosition="0">
        <references count="2">
          <reference field="0" count="1">
            <x v="35"/>
          </reference>
          <reference field="1" count="1" selected="0">
            <x v="34"/>
          </reference>
        </references>
      </pivotArea>
    </format>
    <format dxfId="1041">
      <pivotArea dataOnly="0" labelOnly="1" outline="0" fieldPosition="0">
        <references count="2">
          <reference field="0" count="1">
            <x v="49"/>
          </reference>
          <reference field="1" count="1" selected="0">
            <x v="48"/>
          </reference>
        </references>
      </pivotArea>
    </format>
    <format dxfId="1040">
      <pivotArea dataOnly="0" labelOnly="1" outline="0" fieldPosition="0">
        <references count="2">
          <reference field="0" count="1">
            <x v="25"/>
          </reference>
          <reference field="1" count="1" selected="0">
            <x v="24"/>
          </reference>
        </references>
      </pivotArea>
    </format>
    <format dxfId="1039">
      <pivotArea dataOnly="0" labelOnly="1" outline="0" fieldPosition="0">
        <references count="2">
          <reference field="0" count="1">
            <x v="36"/>
          </reference>
          <reference field="1" count="1" selected="0">
            <x v="35"/>
          </reference>
        </references>
      </pivotArea>
    </format>
    <format dxfId="1038">
      <pivotArea dataOnly="0" labelOnly="1" outline="0" fieldPosition="0">
        <references count="2">
          <reference field="0" count="1">
            <x v="30"/>
          </reference>
          <reference field="1" count="1" selected="0">
            <x v="29"/>
          </reference>
        </references>
      </pivotArea>
    </format>
    <format dxfId="1037">
      <pivotArea dataOnly="0" labelOnly="1" outline="0" fieldPosition="0">
        <references count="2">
          <reference field="0" count="1">
            <x v="41"/>
          </reference>
          <reference field="1" count="1" selected="0">
            <x v="40"/>
          </reference>
        </references>
      </pivotArea>
    </format>
    <format dxfId="1036">
      <pivotArea dataOnly="0" labelOnly="1" outline="0" fieldPosition="0">
        <references count="2">
          <reference field="0" count="1">
            <x v="1"/>
          </reference>
          <reference field="1" count="1" selected="0">
            <x v="7"/>
          </reference>
        </references>
      </pivotArea>
    </format>
    <format dxfId="1035">
      <pivotArea dataOnly="0" labelOnly="1" outline="0" fieldPosition="0">
        <references count="2">
          <reference field="0" count="1">
            <x v="44"/>
          </reference>
          <reference field="1" count="1" selected="0">
            <x v="43"/>
          </reference>
        </references>
      </pivotArea>
    </format>
    <format dxfId="1034">
      <pivotArea dataOnly="0" labelOnly="1" outline="0" fieldPosition="0">
        <references count="2">
          <reference field="0" count="1">
            <x v="17"/>
          </reference>
          <reference field="1" count="1" selected="0">
            <x v="16"/>
          </reference>
        </references>
      </pivotArea>
    </format>
    <format dxfId="1033">
      <pivotArea dataOnly="0" labelOnly="1" outline="0" fieldPosition="0">
        <references count="2">
          <reference field="0" count="1">
            <x v="26"/>
          </reference>
          <reference field="1" count="1" selected="0">
            <x v="25"/>
          </reference>
        </references>
      </pivotArea>
    </format>
    <format dxfId="1032">
      <pivotArea dataOnly="0" labelOnly="1" outline="0" fieldPosition="0">
        <references count="2">
          <reference field="0" count="1">
            <x v="33"/>
          </reference>
          <reference field="1" count="1" selected="0">
            <x v="32"/>
          </reference>
        </references>
      </pivotArea>
    </format>
    <format dxfId="1031">
      <pivotArea dataOnly="0" labelOnly="1" outline="0" fieldPosition="0">
        <references count="2">
          <reference field="0" count="1">
            <x v="46"/>
          </reference>
          <reference field="1" count="1" selected="0">
            <x v="45"/>
          </reference>
        </references>
      </pivotArea>
    </format>
    <format dxfId="1030">
      <pivotArea dataOnly="0" labelOnly="1" outline="0" fieldPosition="0">
        <references count="2">
          <reference field="0" count="1">
            <x v="31"/>
          </reference>
          <reference field="1" count="1" selected="0">
            <x v="30"/>
          </reference>
        </references>
      </pivotArea>
    </format>
    <format dxfId="1029">
      <pivotArea dataOnly="0" labelOnly="1" outline="0" fieldPosition="0">
        <references count="2">
          <reference field="0" count="1">
            <x v="16"/>
          </reference>
          <reference field="1" count="1" selected="0">
            <x v="15"/>
          </reference>
        </references>
      </pivotArea>
    </format>
    <format dxfId="1028">
      <pivotArea dataOnly="0" labelOnly="1" outline="0" fieldPosition="0">
        <references count="2">
          <reference field="0" count="1">
            <x v="47"/>
          </reference>
          <reference field="1" count="1" selected="0">
            <x v="46"/>
          </reference>
        </references>
      </pivotArea>
    </format>
    <format dxfId="1027">
      <pivotArea dataOnly="0" labelOnly="1" outline="0" fieldPosition="0">
        <references count="2">
          <reference field="0" count="1">
            <x v="24"/>
          </reference>
          <reference field="1" count="1" selected="0">
            <x v="23"/>
          </reference>
        </references>
      </pivotArea>
    </format>
    <format dxfId="1026">
      <pivotArea dataOnly="0" labelOnly="1" outline="0" fieldPosition="0">
        <references count="2">
          <reference field="0" count="1">
            <x v="34"/>
          </reference>
          <reference field="1" count="1" selected="0">
            <x v="33"/>
          </reference>
        </references>
      </pivotArea>
    </format>
    <format dxfId="1025">
      <pivotArea dataOnly="0" labelOnly="1" outline="0" fieldPosition="0">
        <references count="2">
          <reference field="0" count="1">
            <x v="23"/>
          </reference>
          <reference field="1" count="1" selected="0">
            <x v="22"/>
          </reference>
        </references>
      </pivotArea>
    </format>
    <format dxfId="1024">
      <pivotArea dataOnly="0" labelOnly="1" outline="0" fieldPosition="0">
        <references count="2">
          <reference field="0" count="1">
            <x v="42"/>
          </reference>
          <reference field="1" count="1" selected="0">
            <x v="41"/>
          </reference>
        </references>
      </pivotArea>
    </format>
    <format dxfId="1023">
      <pivotArea dataOnly="0" labelOnly="1" outline="0" fieldPosition="0">
        <references count="2">
          <reference field="0" count="1">
            <x v="40"/>
          </reference>
          <reference field="1" count="1" selected="0">
            <x v="39"/>
          </reference>
        </references>
      </pivotArea>
    </format>
    <format dxfId="1022">
      <pivotArea dataOnly="0" labelOnly="1" outline="0" fieldPosition="0">
        <references count="2">
          <reference field="0" count="1">
            <x v="10"/>
          </reference>
          <reference field="1" count="1" selected="0">
            <x v="8"/>
          </reference>
        </references>
      </pivotArea>
    </format>
    <format dxfId="1021">
      <pivotArea dataOnly="0" labelOnly="1" outline="0" fieldPosition="0">
        <references count="2">
          <reference field="0" count="1">
            <x v="19"/>
          </reference>
          <reference field="1" count="1" selected="0">
            <x v="18"/>
          </reference>
        </references>
      </pivotArea>
    </format>
    <format dxfId="1020">
      <pivotArea dataOnly="0" labelOnly="1" outline="0" fieldPosition="0">
        <references count="2">
          <reference field="0" count="1">
            <x v="9"/>
          </reference>
          <reference field="1" count="1" selected="0">
            <x v="6"/>
          </reference>
        </references>
      </pivotArea>
    </format>
    <format dxfId="1019">
      <pivotArea dataOnly="0" labelOnly="1" outline="0" fieldPosition="0">
        <references count="2">
          <reference field="0" count="1">
            <x v="7"/>
          </reference>
          <reference field="1" count="1" selected="0">
            <x v="4"/>
          </reference>
        </references>
      </pivotArea>
    </format>
    <format dxfId="1018">
      <pivotArea dataOnly="0" labelOnly="1" outline="0" fieldPosition="0">
        <references count="2">
          <reference field="0" count="1">
            <x v="43"/>
          </reference>
          <reference field="1" count="1" selected="0">
            <x v="42"/>
          </reference>
        </references>
      </pivotArea>
    </format>
    <format dxfId="1017">
      <pivotArea dataOnly="0" labelOnly="1" outline="0" fieldPosition="0">
        <references count="2">
          <reference field="0" count="1">
            <x v="14"/>
          </reference>
          <reference field="1" count="1" selected="0">
            <x v="13"/>
          </reference>
        </references>
      </pivotArea>
    </format>
    <format dxfId="1016">
      <pivotArea dataOnly="0" labelOnly="1" outline="0" fieldPosition="0">
        <references count="2">
          <reference field="0" count="1">
            <x v="2"/>
          </reference>
          <reference field="1" count="1" selected="0">
            <x v="50"/>
          </reference>
        </references>
      </pivotArea>
    </format>
    <format dxfId="1015">
      <pivotArea dataOnly="0" labelOnly="1" outline="0" fieldPosition="0">
        <references count="2">
          <reference field="0" count="1">
            <x v="21"/>
          </reference>
          <reference field="1" count="1" selected="0">
            <x v="20"/>
          </reference>
        </references>
      </pivotArea>
    </format>
    <format dxfId="1014">
      <pivotArea dataOnly="0" labelOnly="1" outline="0" fieldPosition="0">
        <references count="2">
          <reference field="0" count="1">
            <x v="4"/>
          </reference>
          <reference field="1" count="1" selected="0">
            <x v="1"/>
          </reference>
        </references>
      </pivotArea>
    </format>
    <format dxfId="1013">
      <pivotArea dataOnly="0" labelOnly="1" outline="0" fieldPosition="0">
        <references count="2">
          <reference field="0" count="1">
            <x v="6"/>
          </reference>
          <reference field="1" count="1" selected="0">
            <x v="3"/>
          </reference>
        </references>
      </pivotArea>
    </format>
    <format dxfId="1012">
      <pivotArea dataOnly="0" labelOnly="1" outline="0" fieldPosition="0">
        <references count="2">
          <reference field="0" count="1">
            <x v="29"/>
          </reference>
          <reference field="1" count="1" selected="0">
            <x v="28"/>
          </reference>
        </references>
      </pivotArea>
    </format>
    <format dxfId="1011">
      <pivotArea dataOnly="0" labelOnly="1" outline="0" fieldPosition="0">
        <references count="2">
          <reference field="0" count="1">
            <x v="32"/>
          </reference>
          <reference field="1" count="1" selected="0">
            <x v="31"/>
          </reference>
        </references>
      </pivotArea>
    </format>
    <format dxfId="1010">
      <pivotArea dataOnly="0" labelOnly="1" outline="0" fieldPosition="0">
        <references count="2">
          <reference field="0" count="1">
            <x v="18"/>
          </reference>
          <reference field="1" count="1" selected="0">
            <x v="17"/>
          </reference>
        </references>
      </pivotArea>
    </format>
    <format dxfId="1009">
      <pivotArea dataOnly="0" labelOnly="1" outline="0" fieldPosition="0">
        <references count="2">
          <reference field="0" count="1">
            <x v="48"/>
          </reference>
          <reference field="1" count="1" selected="0">
            <x v="47"/>
          </reference>
        </references>
      </pivotArea>
    </format>
    <format dxfId="100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07">
      <pivotArea dataOnly="0" labelOnly="1" outline="0" fieldPosition="0">
        <references count="2">
          <reference field="0" count="1">
            <x v="38"/>
          </reference>
          <reference field="1" count="1" selected="0">
            <x v="37"/>
          </reference>
        </references>
      </pivotArea>
    </format>
    <format dxfId="1006">
      <pivotArea dataOnly="0" labelOnly="1" outline="0" fieldPosition="0">
        <references count="2">
          <reference field="0" count="1">
            <x v="20"/>
          </reference>
          <reference field="1" count="1" selected="0">
            <x v="19"/>
          </reference>
        </references>
      </pivotArea>
    </format>
    <format dxfId="1005">
      <pivotArea dataOnly="0" labelOnly="1" outline="0" fieldPosition="0">
        <references count="2">
          <reference field="0" count="1">
            <x v="22"/>
          </reference>
          <reference field="1" count="1" selected="0">
            <x v="21"/>
          </reference>
        </references>
      </pivotArea>
    </format>
    <format dxfId="1004">
      <pivotArea dataOnly="0" labelOnly="1" outline="0" fieldPosition="0">
        <references count="2">
          <reference field="0" count="1">
            <x v="37"/>
          </reference>
          <reference field="1" count="1" selected="0">
            <x v="36"/>
          </reference>
        </references>
      </pivotArea>
    </format>
    <format dxfId="1003">
      <pivotArea dataOnly="0" labelOnly="1" outline="0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1002">
      <pivotArea dataOnly="0" labelOnly="1" outline="0" fieldPosition="0">
        <references count="2">
          <reference field="0" count="1">
            <x v="27"/>
          </reference>
          <reference field="1" count="1" selected="0">
            <x v="26"/>
          </reference>
        </references>
      </pivotArea>
    </format>
    <format dxfId="1001">
      <pivotArea dataOnly="0" labelOnly="1" outline="0" fieldPosition="0">
        <references count="2">
          <reference field="0" count="1">
            <x v="28"/>
          </reference>
          <reference field="1" count="1" selected="0">
            <x v="27"/>
          </reference>
        </references>
      </pivotArea>
    </format>
    <format dxfId="1000">
      <pivotArea dataOnly="0" labelOnly="1" outline="0" fieldPosition="0">
        <references count="2">
          <reference field="0" count="1">
            <x v="50"/>
          </reference>
          <reference field="1" count="1" selected="0">
            <x v="49"/>
          </reference>
        </references>
      </pivotArea>
    </format>
    <format dxfId="999">
      <pivotArea dataOnly="0" labelOnly="1" outline="0" fieldPosition="0">
        <references count="2">
          <reference field="0" count="1">
            <x v="5"/>
          </reference>
          <reference field="1" count="1" selected="0">
            <x v="2"/>
          </reference>
        </references>
      </pivotArea>
    </format>
    <format dxfId="998">
      <pivotArea dataOnly="0" labelOnly="1" outline="0" fieldPosition="0">
        <references count="2">
          <reference field="0" count="1">
            <x v="11"/>
          </reference>
          <reference field="1" count="1" selected="0">
            <x v="9"/>
          </reference>
        </references>
      </pivotArea>
    </format>
    <format dxfId="997">
      <pivotArea dataOnly="0" labelOnly="1" outline="0" fieldPosition="0">
        <references count="2">
          <reference field="0" count="1">
            <x v="2"/>
          </reference>
          <reference field="1" count="1" selected="0">
            <x v="51"/>
          </reference>
        </references>
      </pivotArea>
    </format>
    <format dxfId="996">
      <pivotArea dataOnly="0" labelOnly="1" outline="0" fieldPosition="0">
        <references count="2">
          <reference field="0" count="1">
            <x v="3"/>
          </reference>
          <reference field="1" count="1" selected="0">
            <x v="0"/>
          </reference>
        </references>
      </pivotArea>
    </format>
    <format dxfId="995">
      <pivotArea dataOnly="0" labelOnly="1" outline="0" fieldPosition="0">
        <references count="2">
          <reference field="0" count="1">
            <x v="12"/>
          </reference>
          <reference field="1" count="1" selected="0">
            <x v="10"/>
          </reference>
        </references>
      </pivotArea>
    </format>
    <format dxfId="994">
      <pivotArea dataOnly="0" labelOnly="1" outline="0" fieldPosition="0">
        <references count="2">
          <reference field="0" count="1">
            <x v="13"/>
          </reference>
          <reference field="1" count="1" selected="0">
            <x v="12"/>
          </reference>
        </references>
      </pivotArea>
    </format>
    <format dxfId="99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92">
      <pivotArea dataOnly="0" labelOnly="1" outline="0" fieldPosition="0">
        <references count="2">
          <reference field="0" count="1">
            <x v="45"/>
          </reference>
          <reference field="1" count="1" selected="0">
            <x v="44"/>
          </reference>
        </references>
      </pivotArea>
    </format>
    <format dxfId="991">
      <pivotArea dataOnly="0" labelOnly="1" outline="0" fieldPosition="0">
        <references count="2">
          <reference field="0" count="1">
            <x v="39"/>
          </reference>
          <reference field="1" count="1" selected="0">
            <x v="38"/>
          </reference>
        </references>
      </pivotArea>
    </format>
    <format dxfId="990">
      <pivotArea dataOnly="0" labelOnly="1" outline="0" fieldPosition="0">
        <references count="2">
          <reference field="0" count="1">
            <x v="35"/>
          </reference>
          <reference field="1" count="1" selected="0">
            <x v="34"/>
          </reference>
        </references>
      </pivotArea>
    </format>
    <format dxfId="989">
      <pivotArea dataOnly="0" labelOnly="1" outline="0" fieldPosition="0">
        <references count="2">
          <reference field="0" count="1">
            <x v="49"/>
          </reference>
          <reference field="1" count="1" selected="0">
            <x v="48"/>
          </reference>
        </references>
      </pivotArea>
    </format>
    <format dxfId="988">
      <pivotArea dataOnly="0" labelOnly="1" outline="0" fieldPosition="0">
        <references count="2">
          <reference field="0" count="1">
            <x v="25"/>
          </reference>
          <reference field="1" count="1" selected="0">
            <x v="24"/>
          </reference>
        </references>
      </pivotArea>
    </format>
    <format dxfId="987">
      <pivotArea dataOnly="0" labelOnly="1" outline="0" fieldPosition="0">
        <references count="2">
          <reference field="0" count="1">
            <x v="36"/>
          </reference>
          <reference field="1" count="1" selected="0">
            <x v="35"/>
          </reference>
        </references>
      </pivotArea>
    </format>
    <format dxfId="986">
      <pivotArea dataOnly="0" labelOnly="1" outline="0" fieldPosition="0">
        <references count="2">
          <reference field="0" count="1">
            <x v="30"/>
          </reference>
          <reference field="1" count="1" selected="0">
            <x v="29"/>
          </reference>
        </references>
      </pivotArea>
    </format>
    <format dxfId="985">
      <pivotArea dataOnly="0" labelOnly="1" outline="0" fieldPosition="0">
        <references count="2">
          <reference field="0" count="1">
            <x v="41"/>
          </reference>
          <reference field="1" count="1" selected="0">
            <x v="40"/>
          </reference>
        </references>
      </pivotArea>
    </format>
    <format dxfId="984">
      <pivotArea dataOnly="0" labelOnly="1" outline="0" fieldPosition="0">
        <references count="2">
          <reference field="0" count="1">
            <x v="1"/>
          </reference>
          <reference field="1" count="1" selected="0">
            <x v="7"/>
          </reference>
        </references>
      </pivotArea>
    </format>
    <format dxfId="983">
      <pivotArea dataOnly="0" labelOnly="1" outline="0" fieldPosition="0">
        <references count="2">
          <reference field="0" count="1">
            <x v="44"/>
          </reference>
          <reference field="1" count="1" selected="0">
            <x v="43"/>
          </reference>
        </references>
      </pivotArea>
    </format>
    <format dxfId="982">
      <pivotArea dataOnly="0" labelOnly="1" outline="0" fieldPosition="0">
        <references count="2">
          <reference field="0" count="1">
            <x v="17"/>
          </reference>
          <reference field="1" count="1" selected="0">
            <x v="16"/>
          </reference>
        </references>
      </pivotArea>
    </format>
    <format dxfId="981">
      <pivotArea dataOnly="0" labelOnly="1" outline="0" fieldPosition="0">
        <references count="2">
          <reference field="0" count="1">
            <x v="26"/>
          </reference>
          <reference field="1" count="1" selected="0">
            <x v="25"/>
          </reference>
        </references>
      </pivotArea>
    </format>
    <format dxfId="980">
      <pivotArea dataOnly="0" labelOnly="1" outline="0" fieldPosition="0">
        <references count="2">
          <reference field="0" count="1">
            <x v="33"/>
          </reference>
          <reference field="1" count="1" selected="0">
            <x v="32"/>
          </reference>
        </references>
      </pivotArea>
    </format>
    <format dxfId="979">
      <pivotArea dataOnly="0" labelOnly="1" outline="0" fieldPosition="0">
        <references count="2">
          <reference field="0" count="1">
            <x v="46"/>
          </reference>
          <reference field="1" count="1" selected="0">
            <x v="45"/>
          </reference>
        </references>
      </pivotArea>
    </format>
    <format dxfId="978">
      <pivotArea dataOnly="0" labelOnly="1" outline="0" fieldPosition="0">
        <references count="2">
          <reference field="0" count="1">
            <x v="31"/>
          </reference>
          <reference field="1" count="1" selected="0">
            <x v="30"/>
          </reference>
        </references>
      </pivotArea>
    </format>
    <format dxfId="977">
      <pivotArea dataOnly="0" labelOnly="1" outline="0" fieldPosition="0">
        <references count="2">
          <reference field="0" count="1">
            <x v="16"/>
          </reference>
          <reference field="1" count="1" selected="0">
            <x v="15"/>
          </reference>
        </references>
      </pivotArea>
    </format>
    <format dxfId="976">
      <pivotArea dataOnly="0" labelOnly="1" outline="0" fieldPosition="0">
        <references count="2">
          <reference field="0" count="1">
            <x v="47"/>
          </reference>
          <reference field="1" count="1" selected="0">
            <x v="46"/>
          </reference>
        </references>
      </pivotArea>
    </format>
    <format dxfId="975">
      <pivotArea dataOnly="0" labelOnly="1" outline="0" fieldPosition="0">
        <references count="2">
          <reference field="0" count="1">
            <x v="24"/>
          </reference>
          <reference field="1" count="1" selected="0">
            <x v="23"/>
          </reference>
        </references>
      </pivotArea>
    </format>
    <format dxfId="974">
      <pivotArea dataOnly="0" labelOnly="1" outline="0" fieldPosition="0">
        <references count="2">
          <reference field="0" count="1">
            <x v="34"/>
          </reference>
          <reference field="1" count="1" selected="0">
            <x v="33"/>
          </reference>
        </references>
      </pivotArea>
    </format>
    <format dxfId="973">
      <pivotArea dataOnly="0" labelOnly="1" outline="0" fieldPosition="0">
        <references count="2">
          <reference field="0" count="1">
            <x v="23"/>
          </reference>
          <reference field="1" count="1" selected="0">
            <x v="22"/>
          </reference>
        </references>
      </pivotArea>
    </format>
    <format dxfId="972">
      <pivotArea dataOnly="0" labelOnly="1" outline="0" fieldPosition="0">
        <references count="2">
          <reference field="0" count="1">
            <x v="42"/>
          </reference>
          <reference field="1" count="1" selected="0">
            <x v="41"/>
          </reference>
        </references>
      </pivotArea>
    </format>
    <format dxfId="971">
      <pivotArea dataOnly="0" labelOnly="1" outline="0" fieldPosition="0">
        <references count="2">
          <reference field="0" count="1">
            <x v="40"/>
          </reference>
          <reference field="1" count="1" selected="0">
            <x v="39"/>
          </reference>
        </references>
      </pivotArea>
    </format>
    <format dxfId="970">
      <pivotArea dataOnly="0" labelOnly="1" outline="0" fieldPosition="0">
        <references count="2">
          <reference field="0" count="1">
            <x v="10"/>
          </reference>
          <reference field="1" count="1" selected="0">
            <x v="8"/>
          </reference>
        </references>
      </pivotArea>
    </format>
    <format dxfId="969">
      <pivotArea dataOnly="0" labelOnly="1" outline="0" fieldPosition="0">
        <references count="2">
          <reference field="0" count="1">
            <x v="19"/>
          </reference>
          <reference field="1" count="1" selected="0">
            <x v="18"/>
          </reference>
        </references>
      </pivotArea>
    </format>
    <format dxfId="968">
      <pivotArea dataOnly="0" labelOnly="1" outline="0" fieldPosition="0">
        <references count="2">
          <reference field="0" count="1">
            <x v="9"/>
          </reference>
          <reference field="1" count="1" selected="0">
            <x v="6"/>
          </reference>
        </references>
      </pivotArea>
    </format>
    <format dxfId="967">
      <pivotArea dataOnly="0" labelOnly="1" outline="0" fieldPosition="0">
        <references count="2">
          <reference field="0" count="1">
            <x v="7"/>
          </reference>
          <reference field="1" count="1" selected="0">
            <x v="4"/>
          </reference>
        </references>
      </pivotArea>
    </format>
    <format dxfId="966">
      <pivotArea dataOnly="0" labelOnly="1" outline="0" fieldPosition="0">
        <references count="2">
          <reference field="0" count="1">
            <x v="43"/>
          </reference>
          <reference field="1" count="1" selected="0">
            <x v="42"/>
          </reference>
        </references>
      </pivotArea>
    </format>
    <format dxfId="965">
      <pivotArea dataOnly="0" labelOnly="1" outline="0" fieldPosition="0">
        <references count="2">
          <reference field="0" count="1">
            <x v="14"/>
          </reference>
          <reference field="1" count="1" selected="0">
            <x v="13"/>
          </reference>
        </references>
      </pivotArea>
    </format>
    <format dxfId="964">
      <pivotArea dataOnly="0" labelOnly="1" outline="0" fieldPosition="0">
        <references count="2">
          <reference field="0" count="1">
            <x v="2"/>
          </reference>
          <reference field="1" count="1" selected="0">
            <x v="50"/>
          </reference>
        </references>
      </pivotArea>
    </format>
    <format dxfId="963">
      <pivotArea dataOnly="0" labelOnly="1" outline="0" fieldPosition="0">
        <references count="2">
          <reference field="0" count="1">
            <x v="21"/>
          </reference>
          <reference field="1" count="1" selected="0">
            <x v="20"/>
          </reference>
        </references>
      </pivotArea>
    </format>
    <format dxfId="962">
      <pivotArea dataOnly="0" labelOnly="1" outline="0" fieldPosition="0">
        <references count="2">
          <reference field="0" count="1">
            <x v="4"/>
          </reference>
          <reference field="1" count="1" selected="0">
            <x v="1"/>
          </reference>
        </references>
      </pivotArea>
    </format>
    <format dxfId="961">
      <pivotArea dataOnly="0" labelOnly="1" outline="0" fieldPosition="0">
        <references count="2">
          <reference field="0" count="1">
            <x v="6"/>
          </reference>
          <reference field="1" count="1" selected="0">
            <x v="3"/>
          </reference>
        </references>
      </pivotArea>
    </format>
    <format dxfId="960">
      <pivotArea dataOnly="0" labelOnly="1" outline="0" fieldPosition="0">
        <references count="2">
          <reference field="0" count="1">
            <x v="29"/>
          </reference>
          <reference field="1" count="1" selected="0">
            <x v="28"/>
          </reference>
        </references>
      </pivotArea>
    </format>
    <format dxfId="959">
      <pivotArea dataOnly="0" labelOnly="1" outline="0" fieldPosition="0">
        <references count="2">
          <reference field="0" count="1">
            <x v="32"/>
          </reference>
          <reference field="1" count="1" selected="0">
            <x v="31"/>
          </reference>
        </references>
      </pivotArea>
    </format>
    <format dxfId="958">
      <pivotArea dataOnly="0" labelOnly="1" outline="0" fieldPosition="0">
        <references count="2">
          <reference field="0" count="1">
            <x v="18"/>
          </reference>
          <reference field="1" count="1" selected="0">
            <x v="17"/>
          </reference>
        </references>
      </pivotArea>
    </format>
    <format dxfId="957">
      <pivotArea dataOnly="0" labelOnly="1" outline="0" fieldPosition="0">
        <references count="2">
          <reference field="0" count="1">
            <x v="48"/>
          </reference>
          <reference field="1" count="1" selected="0">
            <x v="47"/>
          </reference>
        </references>
      </pivotArea>
    </format>
    <format dxfId="95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955">
      <pivotArea dataOnly="0" labelOnly="1" outline="0" fieldPosition="0">
        <references count="2">
          <reference field="0" count="1">
            <x v="38"/>
          </reference>
          <reference field="1" count="1" selected="0">
            <x v="37"/>
          </reference>
        </references>
      </pivotArea>
    </format>
    <format dxfId="954">
      <pivotArea dataOnly="0" labelOnly="1" outline="0" fieldPosition="0">
        <references count="2">
          <reference field="0" count="1">
            <x v="20"/>
          </reference>
          <reference field="1" count="1" selected="0">
            <x v="19"/>
          </reference>
        </references>
      </pivotArea>
    </format>
    <format dxfId="953">
      <pivotArea dataOnly="0" labelOnly="1" outline="0" fieldPosition="0">
        <references count="2">
          <reference field="0" count="1">
            <x v="22"/>
          </reference>
          <reference field="1" count="1" selected="0">
            <x v="21"/>
          </reference>
        </references>
      </pivotArea>
    </format>
    <format dxfId="952">
      <pivotArea dataOnly="0" labelOnly="1" outline="0" fieldPosition="0">
        <references count="2">
          <reference field="0" count="1">
            <x v="37"/>
          </reference>
          <reference field="1" count="1" selected="0">
            <x v="36"/>
          </reference>
        </references>
      </pivotArea>
    </format>
    <format dxfId="951">
      <pivotArea dataOnly="0" labelOnly="1" outline="0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950">
      <pivotArea dataOnly="0" labelOnly="1" outline="0" fieldPosition="0">
        <references count="2">
          <reference field="0" count="1">
            <x v="27"/>
          </reference>
          <reference field="1" count="1" selected="0">
            <x v="26"/>
          </reference>
        </references>
      </pivotArea>
    </format>
    <format dxfId="949">
      <pivotArea dataOnly="0" labelOnly="1" outline="0" fieldPosition="0">
        <references count="2">
          <reference field="0" count="1">
            <x v="28"/>
          </reference>
          <reference field="1" count="1" selected="0">
            <x v="27"/>
          </reference>
        </references>
      </pivotArea>
    </format>
    <format dxfId="948">
      <pivotArea dataOnly="0" labelOnly="1" outline="0" fieldPosition="0">
        <references count="2">
          <reference field="0" count="1">
            <x v="50"/>
          </reference>
          <reference field="1" count="1" selected="0">
            <x v="49"/>
          </reference>
        </references>
      </pivotArea>
    </format>
    <format dxfId="947">
      <pivotArea dataOnly="0" labelOnly="1" outline="0" fieldPosition="0">
        <references count="2">
          <reference field="0" count="1">
            <x v="5"/>
          </reference>
          <reference field="1" count="1" selected="0">
            <x v="2"/>
          </reference>
        </references>
      </pivotArea>
    </format>
    <format dxfId="946">
      <pivotArea dataOnly="0" labelOnly="1" outline="0" fieldPosition="0">
        <references count="2">
          <reference field="0" count="1">
            <x v="11"/>
          </reference>
          <reference field="1" count="1" selected="0">
            <x v="9"/>
          </reference>
        </references>
      </pivotArea>
    </format>
    <format dxfId="945">
      <pivotArea dataOnly="0" labelOnly="1" outline="0" fieldPosition="0">
        <references count="2">
          <reference field="0" count="1">
            <x v="2"/>
          </reference>
          <reference field="1" count="1" selected="0">
            <x v="51"/>
          </reference>
        </references>
      </pivotArea>
    </format>
    <format dxfId="944">
      <pivotArea dataOnly="0" labelOnly="1" outline="0" fieldPosition="0">
        <references count="2">
          <reference field="0" count="1">
            <x v="3"/>
          </reference>
          <reference field="1" count="1" selected="0">
            <x v="0"/>
          </reference>
        </references>
      </pivotArea>
    </format>
    <format dxfId="943">
      <pivotArea dataOnly="0" labelOnly="1" outline="0" fieldPosition="0">
        <references count="2">
          <reference field="0" count="1">
            <x v="12"/>
          </reference>
          <reference field="1" count="1" selected="0">
            <x v="10"/>
          </reference>
        </references>
      </pivotArea>
    </format>
    <format dxfId="942">
      <pivotArea dataOnly="0" labelOnly="1" outline="0" fieldPosition="0">
        <references count="2">
          <reference field="0" count="1">
            <x v="13"/>
          </reference>
          <reference field="1" count="1" selected="0">
            <x v="12"/>
          </reference>
        </references>
      </pivotArea>
    </format>
    <format dxfId="94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40">
      <pivotArea dataOnly="0" labelOnly="1" outline="0" fieldPosition="0">
        <references count="2">
          <reference field="0" count="1">
            <x v="45"/>
          </reference>
          <reference field="1" count="1" selected="0">
            <x v="44"/>
          </reference>
        </references>
      </pivotArea>
    </format>
    <format dxfId="939">
      <pivotArea dataOnly="0" labelOnly="1" outline="0" fieldPosition="0">
        <references count="2">
          <reference field="0" count="1">
            <x v="39"/>
          </reference>
          <reference field="1" count="1" selected="0">
            <x v="38"/>
          </reference>
        </references>
      </pivotArea>
    </format>
    <format dxfId="938">
      <pivotArea dataOnly="0" labelOnly="1" outline="0" fieldPosition="0">
        <references count="2">
          <reference field="0" count="1">
            <x v="35"/>
          </reference>
          <reference field="1" count="1" selected="0">
            <x v="34"/>
          </reference>
        </references>
      </pivotArea>
    </format>
    <format dxfId="937">
      <pivotArea dataOnly="0" labelOnly="1" outline="0" fieldPosition="0">
        <references count="2">
          <reference field="0" count="1">
            <x v="49"/>
          </reference>
          <reference field="1" count="1" selected="0">
            <x v="48"/>
          </reference>
        </references>
      </pivotArea>
    </format>
    <format dxfId="936">
      <pivotArea dataOnly="0" labelOnly="1" outline="0" fieldPosition="0">
        <references count="2">
          <reference field="0" count="1">
            <x v="25"/>
          </reference>
          <reference field="1" count="1" selected="0">
            <x v="24"/>
          </reference>
        </references>
      </pivotArea>
    </format>
    <format dxfId="935">
      <pivotArea dataOnly="0" labelOnly="1" outline="0" fieldPosition="0">
        <references count="2">
          <reference field="0" count="1">
            <x v="36"/>
          </reference>
          <reference field="1" count="1" selected="0">
            <x v="35"/>
          </reference>
        </references>
      </pivotArea>
    </format>
    <format dxfId="934">
      <pivotArea dataOnly="0" labelOnly="1" outline="0" fieldPosition="0">
        <references count="2">
          <reference field="0" count="1">
            <x v="36"/>
          </reference>
          <reference field="1" count="1" selected="0">
            <x v="35"/>
          </reference>
        </references>
      </pivotArea>
    </format>
    <format dxfId="933">
      <pivotArea type="origin" dataOnly="0" labelOnly="1" outline="0" fieldPosition="0"/>
    </format>
    <format dxfId="932">
      <pivotArea field="-2" type="button" dataOnly="0" labelOnly="1" outline="0" axis="axisCol" fieldPosition="0"/>
    </format>
    <format dxfId="931">
      <pivotArea type="topRight" dataOnly="0" labelOnly="1" outline="0" fieldPosition="0"/>
    </format>
    <format dxfId="930">
      <pivotArea field="1" type="button" dataOnly="0" labelOnly="1" outline="0" axis="axisRow" fieldPosition="0"/>
    </format>
    <format dxfId="929">
      <pivotArea field="0" type="button" dataOnly="0" labelOnly="1" outline="0" axis="axisRow" fieldPosition="1"/>
    </format>
    <format dxfId="928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927">
      <pivotArea type="origin" dataOnly="0" labelOnly="1" outline="0" fieldPosition="0"/>
    </format>
    <format dxfId="926">
      <pivotArea field="-2" type="button" dataOnly="0" labelOnly="1" outline="0" axis="axisCol" fieldPosition="0"/>
    </format>
    <format dxfId="925">
      <pivotArea type="topRight" dataOnly="0" labelOnly="1" outline="0" fieldPosition="0"/>
    </format>
    <format dxfId="924">
      <pivotArea field="1" type="button" dataOnly="0" labelOnly="1" outline="0" axis="axisRow" fieldPosition="0"/>
    </format>
    <format dxfId="923">
      <pivotArea field="0" type="button" dataOnly="0" labelOnly="1" outline="0" axis="axisRow" fieldPosition="1"/>
    </format>
    <format dxfId="922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921">
      <pivotArea dataOnly="0" labelOnly="1" outline="0" fieldPosition="0">
        <references count="1">
          <reference field="1" count="2">
            <x v="24"/>
            <x v="48"/>
          </reference>
        </references>
      </pivotArea>
    </format>
    <format dxfId="92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919">
      <pivotArea type="topRight" dataOnly="0" labelOnly="1" outline="0" offset="A1" fieldPosition="0"/>
    </format>
    <format dxfId="918">
      <pivotArea type="origin" dataOnly="0" labelOnly="1" outline="0" fieldPosition="0"/>
    </format>
    <format dxfId="917">
      <pivotArea field="-2" type="button" dataOnly="0" labelOnly="1" outline="0" axis="axisCol" fieldPosition="0"/>
    </format>
    <format dxfId="916">
      <pivotArea type="topRight" dataOnly="0" labelOnly="1" outline="0" fieldPosition="0"/>
    </format>
    <format dxfId="915">
      <pivotArea field="1" type="button" dataOnly="0" labelOnly="1" outline="0" axis="axisRow" fieldPosition="0"/>
    </format>
    <format dxfId="914">
      <pivotArea field="0" type="button" dataOnly="0" labelOnly="1" outline="0" axis="axisRow" fieldPosition="1"/>
    </format>
    <format dxfId="913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912">
      <pivotArea field="0" type="button" dataOnly="0" labelOnly="1" outline="0" axis="axisRow" fieldPosition="1"/>
    </format>
    <format dxfId="911">
      <pivotArea type="origin" dataOnly="0" labelOnly="1" outline="0" fieldPosition="0"/>
    </format>
    <format dxfId="910">
      <pivotArea field="-2" type="button" dataOnly="0" labelOnly="1" outline="0" axis="axisCol" fieldPosition="0"/>
    </format>
    <format dxfId="909">
      <pivotArea type="topRight" dataOnly="0" labelOnly="1" outline="0" fieldPosition="0"/>
    </format>
    <format dxfId="908">
      <pivotArea field="1" type="button" dataOnly="0" labelOnly="1" outline="0" axis="axisRow" fieldPosition="0"/>
    </format>
    <format dxfId="907">
      <pivotArea field="0" type="button" dataOnly="0" labelOnly="1" outline="0" axis="axisRow" fieldPosition="1"/>
    </format>
    <format dxfId="906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905">
      <pivotArea field="5" type="button" dataOnly="0" labelOnly="1" outline="0" axis="axisRow" fieldPosition="2"/>
    </format>
    <format dxfId="904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29"/>
          </reference>
          <reference field="5" count="1">
            <x v="3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40"/>
          </reference>
          <reference field="5" count="1">
            <x v="3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5" count="1">
            <x v="0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43"/>
          </reference>
          <reference field="5" count="1">
            <x v="1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6"/>
          </reference>
          <reference field="5" count="1">
            <x v="3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25"/>
          </reference>
          <reference field="5" count="1">
            <x v="3"/>
          </reference>
        </references>
      </pivotArea>
    </format>
    <format dxfId="898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2"/>
          </reference>
          <reference field="5" count="1">
            <x v="3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45"/>
          </reference>
          <reference field="5" count="1">
            <x v="1"/>
          </reference>
        </references>
      </pivotArea>
    </format>
    <format dxfId="89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30"/>
          </reference>
          <reference field="5" count="1">
            <x v="3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"/>
          </reference>
          <reference field="5" count="1">
            <x v="3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46"/>
          </reference>
          <reference field="5" count="1">
            <x v="2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23"/>
          </reference>
          <reference field="5" count="1">
            <x v="3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33"/>
          </reference>
          <reference field="5" count="1">
            <x v="3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22"/>
          </reference>
          <reference field="5" count="1">
            <x v="0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41"/>
          </reference>
          <reference field="5" count="1">
            <x v="3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39"/>
          </reference>
          <reference field="5" count="1">
            <x v="3"/>
          </reference>
        </references>
      </pivotArea>
    </format>
    <format dxfId="88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8"/>
          </reference>
          <reference field="5" count="1">
            <x v="3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5" count="1">
            <x v="0"/>
          </reference>
        </references>
      </pivotArea>
    </format>
    <format dxfId="88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5" count="1">
            <x v="3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5" count="1">
            <x v="2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42"/>
          </reference>
          <reference field="5" count="1">
            <x v="0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3"/>
          </reference>
          <reference field="5" count="1">
            <x v="0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0"/>
          </reference>
          <reference field="5" count="1">
            <x v="3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0"/>
          </reference>
          <reference field="5" count="1">
            <x v="3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5" count="1">
            <x v="1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5" count="1">
            <x v="1"/>
          </reference>
        </references>
      </pivotArea>
    </format>
    <format dxfId="878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8"/>
          </reference>
          <reference field="5" count="1">
            <x v="0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1"/>
          </reference>
          <reference field="5" count="1">
            <x v="0"/>
          </reference>
        </references>
      </pivotArea>
    </format>
    <format dxfId="87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17"/>
          </reference>
          <reference field="5" count="1">
            <x v="0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47"/>
          </reference>
          <reference field="5" count="1">
            <x v="3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5" count="1">
            <x v="0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37"/>
          </reference>
          <reference field="5" count="1">
            <x v="0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9"/>
          </reference>
          <reference field="5" count="1">
            <x v="2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1"/>
          </reference>
          <reference field="5" count="1">
            <x v="1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36"/>
          </reference>
          <reference field="5" count="1">
            <x v="3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"/>
          </reference>
          <reference field="5" count="1">
            <x v="3"/>
          </reference>
        </references>
      </pivotArea>
    </format>
    <format dxfId="86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6"/>
          </reference>
          <reference field="5" count="1">
            <x v="0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27"/>
          </reference>
          <reference field="5" count="1">
            <x v="0"/>
          </reference>
        </references>
      </pivotArea>
    </format>
    <format dxfId="866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49"/>
          </reference>
          <reference field="5" count="1">
            <x v="0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5" count="1">
            <x v="0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9"/>
          </reference>
          <reference field="5" count="1">
            <x v="3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1"/>
          </reference>
          <reference field="5" count="1">
            <x v="3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5" count="1">
            <x v="0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0"/>
          </reference>
          <reference field="5" count="1">
            <x v="3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"/>
          </reference>
          <reference field="5" count="1">
            <x v="3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"/>
          </reference>
          <reference field="5" count="1">
            <x v="2"/>
          </reference>
        </references>
      </pivotArea>
    </format>
    <format dxfId="858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44"/>
          </reference>
          <reference field="5" count="1">
            <x v="1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38"/>
          </reference>
          <reference field="5" count="1">
            <x v="2"/>
          </reference>
        </references>
      </pivotArea>
    </format>
    <format dxfId="856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34"/>
          </reference>
          <reference field="5" count="1">
            <x v="0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48"/>
          </reference>
          <reference field="5" count="1">
            <x v="2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4"/>
          </reference>
          <reference field="5" count="1">
            <x v="0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35"/>
          </reference>
          <reference field="5" count="1">
            <x v="0"/>
          </reference>
        </references>
      </pivotArea>
    </format>
    <format dxfId="852">
      <pivotArea field="1" type="button" dataOnly="0" labelOnly="1" outline="0" axis="axisRow" fieldPosition="0"/>
    </format>
    <format dxfId="851">
      <pivotArea field="0" type="button" dataOnly="0" labelOnly="1" outline="0" axis="axisRow" fieldPosition="1"/>
    </format>
    <format dxfId="850">
      <pivotArea field="5" type="button" dataOnly="0" labelOnly="1" outline="0" axis="axisRow" fieldPosition="2"/>
    </format>
    <format dxfId="849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848">
      <pivotArea field="1" type="button" dataOnly="0" labelOnly="1" outline="0" axis="axisRow" fieldPosition="0"/>
    </format>
    <format dxfId="847">
      <pivotArea field="0" type="button" dataOnly="0" labelOnly="1" outline="0" axis="axisRow" fieldPosition="1"/>
    </format>
    <format dxfId="846">
      <pivotArea field="5" type="button" dataOnly="0" labelOnly="1" outline="0" axis="axisRow" fieldPosition="2"/>
    </format>
    <format dxfId="845">
      <pivotArea dataOnly="0" labelOnly="1" outline="0" fieldPosition="0">
        <references count="1">
          <reference field="4294967294" count="3">
            <x v="0"/>
            <x v="1"/>
            <x v="6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5" count="1">
            <x v="2"/>
          </reference>
        </references>
      </pivotArea>
    </format>
    <format dxfId="84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4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41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84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839">
      <pivotArea field="1" type="button" dataOnly="0" labelOnly="1" outline="0" axis="axisRow" fieldPosition="0"/>
    </format>
    <format dxfId="838">
      <pivotArea field="0" type="button" dataOnly="0" labelOnly="1" outline="0" axis="axisRow" fieldPosition="1"/>
    </format>
    <format dxfId="837">
      <pivotArea field="5" type="button" dataOnly="0" labelOnly="1" outline="0" axis="axisRow" fieldPosition="2"/>
    </format>
    <format dxfId="8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6"/>
          </reference>
        </references>
      </pivotArea>
    </format>
    <format dxfId="835">
      <pivotArea field="0" type="button" dataOnly="0" labelOnly="1" outline="0" axis="axisRow" fieldPosition="1"/>
    </format>
    <format dxfId="834">
      <pivotArea field="5" type="button" dataOnly="0" labelOnly="1" outline="0" axis="axisRow" fieldPosition="2"/>
    </format>
    <format dxfId="8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32">
      <pivotArea outline="0" collapsedLevelsAreSubtotals="1" fieldPosition="0"/>
    </format>
    <format dxfId="83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830">
      <pivotArea field="1" type="button" dataOnly="0" labelOnly="1" outline="0" axis="axisRow" fieldPosition="0"/>
    </format>
    <format dxfId="829">
      <pivotArea field="0" type="button" dataOnly="0" labelOnly="1" outline="0" axis="axisRow" fieldPosition="1"/>
    </format>
    <format dxfId="828">
      <pivotArea outline="0" fieldPosition="0">
        <references count="1">
          <reference field="4294967294" count="1" selected="0">
            <x v="6"/>
          </reference>
        </references>
      </pivotArea>
    </format>
    <format dxfId="827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82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25">
      <pivotArea field="0" type="button" dataOnly="0" labelOnly="1" outline="0" axis="axisRow" fieldPosition="1"/>
    </format>
    <format dxfId="824">
      <pivotArea field="5" type="button" dataOnly="0" labelOnly="1" outline="0" axis="axisRow" fieldPosition="2"/>
    </format>
    <format dxfId="8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2">
      <pivotArea field="0" type="button" dataOnly="0" labelOnly="1" outline="0" axis="axisRow" fieldPosition="1"/>
    </format>
    <format dxfId="821">
      <pivotArea field="5" type="button" dataOnly="0" labelOnly="1" outline="0" axis="axisRow" fieldPosition="2"/>
    </format>
    <format dxfId="820">
      <pivotArea field="1" type="button" dataOnly="0" labelOnly="1" outline="0" axis="axisRow" fieldPosition="0"/>
    </format>
    <format dxfId="819">
      <pivotArea field="0" type="button" dataOnly="0" labelOnly="1" outline="0" axis="axisRow" fieldPosition="1"/>
    </format>
    <format dxfId="818">
      <pivotArea field="1" type="button" dataOnly="0" labelOnly="1" outline="0" axis="axisRow" fieldPosition="0"/>
    </format>
    <format dxfId="817">
      <pivotArea field="0" type="button" dataOnly="0" labelOnly="1" outline="0" axis="axisRow" fieldPosition="1"/>
    </format>
    <format dxfId="816">
      <pivotArea field="5" type="button" dataOnly="0" labelOnly="1" outline="0" axis="axisRow" fieldPosition="2"/>
    </format>
    <format dxfId="8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14">
      <pivotArea outline="0" fieldPosition="0">
        <references count="1">
          <reference field="4294967294" count="1" selected="0">
            <x v="0"/>
          </reference>
        </references>
      </pivotArea>
    </format>
    <format dxfId="813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12">
      <pivotArea dataOnly="0" labelOnly="1" outline="0" fieldPosition="0">
        <references count="1">
          <reference field="1" count="2">
            <x v="5"/>
            <x v="24"/>
          </reference>
        </references>
      </pivotArea>
    </format>
    <format dxfId="811">
      <pivotArea dataOnly="0" labelOnly="1" outline="0" fieldPosition="0">
        <references count="2">
          <reference field="0" count="1">
            <x v="2"/>
          </reference>
          <reference field="1" count="1" selected="0">
            <x v="50"/>
          </reference>
        </references>
      </pivotArea>
    </format>
    <format dxfId="810">
      <pivotArea dataOnly="0" labelOnly="1" outline="0" fieldPosition="0">
        <references count="2">
          <reference field="0" count="1">
            <x v="26"/>
          </reference>
          <reference field="1" count="1" selected="0">
            <x v="25"/>
          </reference>
        </references>
      </pivotArea>
    </format>
    <format dxfId="809">
      <pivotArea dataOnly="0" labelOnly="1" outline="0" fieldPosition="0">
        <references count="2">
          <reference field="0" count="1">
            <x v="18"/>
          </reference>
          <reference field="1" count="1" selected="0">
            <x v="17"/>
          </reference>
        </references>
      </pivotArea>
    </format>
    <format dxfId="808">
      <pivotArea dataOnly="0" labelOnly="1" outline="0" fieldPosition="0">
        <references count="2">
          <reference field="0" count="1">
            <x v="3"/>
          </reference>
          <reference field="1" count="1" selected="0">
            <x v="0"/>
          </reference>
        </references>
      </pivotArea>
    </format>
    <format dxfId="807">
      <pivotArea dataOnly="0" labelOnly="1" outline="0" fieldPosition="0">
        <references count="2">
          <reference field="0" count="1">
            <x v="17"/>
          </reference>
          <reference field="1" count="1" selected="0">
            <x v="16"/>
          </reference>
        </references>
      </pivotArea>
    </format>
    <format dxfId="806">
      <pivotArea dataOnly="0" labelOnly="1" outline="0" fieldPosition="0">
        <references count="2">
          <reference field="0" count="1">
            <x v="41"/>
          </reference>
          <reference field="1" count="1" selected="0">
            <x v="40"/>
          </reference>
        </references>
      </pivotArea>
    </format>
    <format dxfId="805">
      <pivotArea dataOnly="0" labelOnly="1" outline="0" fieldPosition="0">
        <references count="2">
          <reference field="0" count="1">
            <x v="21"/>
          </reference>
          <reference field="1" count="1" selected="0">
            <x v="20"/>
          </reference>
        </references>
      </pivotArea>
    </format>
    <format dxfId="804">
      <pivotArea dataOnly="0" labelOnly="1" outline="0" fieldPosition="0">
        <references count="2">
          <reference field="0" count="1">
            <x v="33"/>
          </reference>
          <reference field="1" count="1" selected="0">
            <x v="32"/>
          </reference>
        </references>
      </pivotArea>
    </format>
    <format dxfId="803">
      <pivotArea dataOnly="0" labelOnly="1" outline="0" fieldPosition="0">
        <references count="2">
          <reference field="0" count="1">
            <x v="22"/>
          </reference>
          <reference field="1" count="1" selected="0">
            <x v="21"/>
          </reference>
        </references>
      </pivotArea>
    </format>
    <format dxfId="802">
      <pivotArea dataOnly="0" labelOnly="1" outline="0" fieldPosition="0">
        <references count="2">
          <reference field="0" count="1">
            <x v="2"/>
          </reference>
          <reference field="1" count="1" selected="0">
            <x v="51"/>
          </reference>
        </references>
      </pivotArea>
    </format>
    <format dxfId="801">
      <pivotArea dataOnly="0" labelOnly="1" outline="0" fieldPosition="0">
        <references count="2">
          <reference field="0" count="1">
            <x v="29"/>
          </reference>
          <reference field="1" count="1" selected="0">
            <x v="28"/>
          </reference>
        </references>
      </pivotArea>
    </format>
    <format dxfId="800">
      <pivotArea dataOnly="0" labelOnly="1" outline="0" fieldPosition="0">
        <references count="2">
          <reference field="0" count="1">
            <x v="31"/>
          </reference>
          <reference field="1" count="1" selected="0">
            <x v="30"/>
          </reference>
        </references>
      </pivotArea>
    </format>
    <format dxfId="799">
      <pivotArea dataOnly="0" labelOnly="1" outline="0" fieldPosition="0">
        <references count="2">
          <reference field="0" count="1">
            <x v="6"/>
          </reference>
          <reference field="1" count="1" selected="0">
            <x v="3"/>
          </reference>
        </references>
      </pivotArea>
    </format>
    <format dxfId="798">
      <pivotArea dataOnly="0" labelOnly="1" outline="0" fieldPosition="0">
        <references count="2">
          <reference field="0" count="1">
            <x v="32"/>
          </reference>
          <reference field="1" count="1" selected="0">
            <x v="31"/>
          </reference>
        </references>
      </pivotArea>
    </format>
    <format dxfId="797">
      <pivotArea dataOnly="0" labelOnly="1" outline="0" fieldPosition="0">
        <references count="2">
          <reference field="0" count="1">
            <x v="12"/>
          </reference>
          <reference field="1" count="1" selected="0">
            <x v="10"/>
          </reference>
        </references>
      </pivotArea>
    </format>
    <format dxfId="796">
      <pivotArea dataOnly="0" labelOnly="1" outline="0" fieldPosition="0">
        <references count="2">
          <reference field="0" count="1">
            <x v="45"/>
          </reference>
          <reference field="1" count="1" selected="0">
            <x v="44"/>
          </reference>
        </references>
      </pivotArea>
    </format>
    <format dxfId="795">
      <pivotArea dataOnly="0" labelOnly="1" outline="0" fieldPosition="0">
        <references count="2">
          <reference field="0" count="1">
            <x v="1"/>
          </reference>
          <reference field="1" count="1" selected="0">
            <x v="7"/>
          </reference>
        </references>
      </pivotArea>
    </format>
    <format dxfId="794">
      <pivotArea dataOnly="0" labelOnly="1" outline="0" fieldPosition="0">
        <references count="2">
          <reference field="0" count="1">
            <x v="39"/>
          </reference>
          <reference field="1" count="1" selected="0">
            <x v="38"/>
          </reference>
        </references>
      </pivotArea>
    </format>
    <format dxfId="79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9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91">
      <pivotArea dataOnly="0" labelOnly="1" outline="0" fieldPosition="0">
        <references count="2">
          <reference field="0" count="1">
            <x v="44"/>
          </reference>
          <reference field="1" count="1" selected="0">
            <x v="43"/>
          </reference>
        </references>
      </pivotArea>
    </format>
    <format dxfId="790">
      <pivotArea dataOnly="0" labelOnly="1" outline="0" fieldPosition="0">
        <references count="2">
          <reference field="0" count="1">
            <x v="11"/>
          </reference>
          <reference field="1" count="1" selected="0">
            <x v="9"/>
          </reference>
        </references>
      </pivotArea>
    </format>
    <format dxfId="789">
      <pivotArea dataOnly="0" labelOnly="1" outline="0" fieldPosition="0">
        <references count="2">
          <reference field="0" count="1">
            <x v="47"/>
          </reference>
          <reference field="1" count="1" selected="0">
            <x v="46"/>
          </reference>
        </references>
      </pivotArea>
    </format>
    <format dxfId="788">
      <pivotArea dataOnly="0" labelOnly="1" outline="0" fieldPosition="0">
        <references count="2">
          <reference field="0" count="1">
            <x v="23"/>
          </reference>
          <reference field="1" count="1" selected="0">
            <x v="22"/>
          </reference>
        </references>
      </pivotArea>
    </format>
    <format dxfId="787">
      <pivotArea dataOnly="0" labelOnly="1" outline="0" fieldPosition="0">
        <references count="2">
          <reference field="0" count="1">
            <x v="30"/>
          </reference>
          <reference field="1" count="1" selected="0">
            <x v="29"/>
          </reference>
        </references>
      </pivotArea>
    </format>
    <format dxfId="786">
      <pivotArea dataOnly="0" labelOnly="1" outline="0" fieldPosition="0">
        <references count="2">
          <reference field="0" count="1">
            <x v="38"/>
          </reference>
          <reference field="1" count="1" selected="0">
            <x v="37"/>
          </reference>
        </references>
      </pivotArea>
    </format>
    <format dxfId="785">
      <pivotArea dataOnly="0" labelOnly="1" outline="0" fieldPosition="0">
        <references count="2">
          <reference field="0" count="1">
            <x v="35"/>
          </reference>
          <reference field="1" count="1" selected="0">
            <x v="34"/>
          </reference>
        </references>
      </pivotArea>
    </format>
    <format dxfId="784">
      <pivotArea dataOnly="0" labelOnly="1" outline="0" fieldPosition="0">
        <references count="2">
          <reference field="0" count="1">
            <x v="48"/>
          </reference>
          <reference field="1" count="1" selected="0">
            <x v="47"/>
          </reference>
        </references>
      </pivotArea>
    </format>
    <format dxfId="783">
      <pivotArea dataOnly="0" labelOnly="1" outline="0" fieldPosition="0">
        <references count="2">
          <reference field="0" count="1">
            <x v="46"/>
          </reference>
          <reference field="1" count="1" selected="0">
            <x v="45"/>
          </reference>
        </references>
      </pivotArea>
    </format>
    <format dxfId="782">
      <pivotArea dataOnly="0" labelOnly="1" outline="0" fieldPosition="0">
        <references count="2">
          <reference field="0" count="1">
            <x v="28"/>
          </reference>
          <reference field="1" count="1" selected="0">
            <x v="27"/>
          </reference>
        </references>
      </pivotArea>
    </format>
    <format dxfId="781">
      <pivotArea dataOnly="0" labelOnly="1" outline="0" fieldPosition="0">
        <references count="2">
          <reference field="0" count="1">
            <x v="16"/>
          </reference>
          <reference field="1" count="1" selected="0">
            <x v="15"/>
          </reference>
        </references>
      </pivotArea>
    </format>
    <format dxfId="780">
      <pivotArea dataOnly="0" labelOnly="1" outline="0" fieldPosition="0">
        <references count="2">
          <reference field="0" count="1">
            <x v="42"/>
          </reference>
          <reference field="1" count="1" selected="0">
            <x v="41"/>
          </reference>
        </references>
      </pivotArea>
    </format>
    <format dxfId="779">
      <pivotArea dataOnly="0" labelOnly="1" outline="0" fieldPosition="0">
        <references count="2">
          <reference field="0" count="1">
            <x v="24"/>
          </reference>
          <reference field="1" count="1" selected="0">
            <x v="23"/>
          </reference>
        </references>
      </pivotArea>
    </format>
    <format dxfId="778">
      <pivotArea dataOnly="0" labelOnly="1" outline="0" fieldPosition="0">
        <references count="2">
          <reference field="0" count="1">
            <x v="34"/>
          </reference>
          <reference field="1" count="1" selected="0">
            <x v="33"/>
          </reference>
        </references>
      </pivotArea>
    </format>
    <format dxfId="777">
      <pivotArea dataOnly="0" labelOnly="1" outline="0" fieldPosition="0">
        <references count="2">
          <reference field="0" count="1">
            <x v="20"/>
          </reference>
          <reference field="1" count="1" selected="0">
            <x v="19"/>
          </reference>
        </references>
      </pivotArea>
    </format>
    <format dxfId="776">
      <pivotArea dataOnly="0" labelOnly="1" outline="0" fieldPosition="0">
        <references count="2">
          <reference field="0" count="1">
            <x v="27"/>
          </reference>
          <reference field="1" count="1" selected="0">
            <x v="26"/>
          </reference>
        </references>
      </pivotArea>
    </format>
    <format dxfId="775">
      <pivotArea dataOnly="0" labelOnly="1" outline="0" fieldPosition="0">
        <references count="2">
          <reference field="0" count="1">
            <x v="9"/>
          </reference>
          <reference field="1" count="1" selected="0">
            <x v="6"/>
          </reference>
        </references>
      </pivotArea>
    </format>
    <format dxfId="774">
      <pivotArea dataOnly="0" labelOnly="1" outline="0" fieldPosition="0">
        <references count="2">
          <reference field="0" count="1">
            <x v="19"/>
          </reference>
          <reference field="1" count="1" selected="0">
            <x v="18"/>
          </reference>
        </references>
      </pivotArea>
    </format>
    <format dxfId="773">
      <pivotArea dataOnly="0" labelOnly="1" outline="0" fieldPosition="0">
        <references count="2">
          <reference field="0" count="1">
            <x v="40"/>
          </reference>
          <reference field="1" count="1" selected="0">
            <x v="39"/>
          </reference>
        </references>
      </pivotArea>
    </format>
    <format dxfId="772">
      <pivotArea dataOnly="0" labelOnly="1" outline="0" fieldPosition="0">
        <references count="2">
          <reference field="0" count="1">
            <x v="50"/>
          </reference>
          <reference field="1" count="1" selected="0">
            <x v="49"/>
          </reference>
        </references>
      </pivotArea>
    </format>
    <format dxfId="771">
      <pivotArea dataOnly="0" labelOnly="1" outline="0" fieldPosition="0">
        <references count="2">
          <reference field="0" count="1">
            <x v="5"/>
          </reference>
          <reference field="1" count="1" selected="0">
            <x v="2"/>
          </reference>
        </references>
      </pivotArea>
    </format>
    <format dxfId="770">
      <pivotArea dataOnly="0" labelOnly="1" outline="0" fieldPosition="0">
        <references count="2">
          <reference field="0" count="1">
            <x v="7"/>
          </reference>
          <reference field="1" count="1" selected="0">
            <x v="4"/>
          </reference>
        </references>
      </pivotArea>
    </format>
    <format dxfId="769">
      <pivotArea dataOnly="0" labelOnly="1" outline="0" fieldPosition="0">
        <references count="2">
          <reference field="0" count="1">
            <x v="10"/>
          </reference>
          <reference field="1" count="1" selected="0">
            <x v="8"/>
          </reference>
        </references>
      </pivotArea>
    </format>
    <format dxfId="768">
      <pivotArea dataOnly="0" labelOnly="1" outline="0" fieldPosition="0">
        <references count="2">
          <reference field="0" count="1">
            <x v="49"/>
          </reference>
          <reference field="1" count="1" selected="0">
            <x v="48"/>
          </reference>
        </references>
      </pivotArea>
    </format>
    <format dxfId="767">
      <pivotArea dataOnly="0" labelOnly="1" outline="0" fieldPosition="0">
        <references count="2">
          <reference field="0" count="1">
            <x v="14"/>
          </reference>
          <reference field="1" count="1" selected="0">
            <x v="13"/>
          </reference>
        </references>
      </pivotArea>
    </format>
    <format dxfId="766">
      <pivotArea dataOnly="0" labelOnly="1" outline="0" fieldPosition="0">
        <references count="2">
          <reference field="0" count="1">
            <x v="43"/>
          </reference>
          <reference field="1" count="1" selected="0">
            <x v="42"/>
          </reference>
        </references>
      </pivotArea>
    </format>
    <format dxfId="765">
      <pivotArea dataOnly="0" labelOnly="1" outline="0" fieldPosition="0">
        <references count="2">
          <reference field="0" count="1">
            <x v="4"/>
          </reference>
          <reference field="1" count="1" selected="0">
            <x v="1"/>
          </reference>
        </references>
      </pivotArea>
    </format>
    <format dxfId="764">
      <pivotArea dataOnly="0" labelOnly="1" outline="0" fieldPosition="0">
        <references count="2">
          <reference field="0" count="1">
            <x v="36"/>
          </reference>
          <reference field="1" count="1" selected="0">
            <x v="35"/>
          </reference>
        </references>
      </pivotArea>
    </format>
    <format dxfId="763">
      <pivotArea dataOnly="0" labelOnly="1" outline="0" fieldPosition="0">
        <references count="2">
          <reference field="0" count="1">
            <x v="13"/>
          </reference>
          <reference field="1" count="1" selected="0">
            <x v="12"/>
          </reference>
        </references>
      </pivotArea>
    </format>
    <format dxfId="762">
      <pivotArea dataOnly="0" labelOnly="1" outline="0" fieldPosition="0">
        <references count="2">
          <reference field="0" count="1">
            <x v="37"/>
          </reference>
          <reference field="1" count="1" selected="0">
            <x v="36"/>
          </reference>
        </references>
      </pivotArea>
    </format>
    <format dxfId="761">
      <pivotArea dataOnly="0" labelOnly="1" outline="0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760">
      <pivotArea dataOnly="0" labelOnly="1" outline="0" fieldPosition="0">
        <references count="2">
          <reference field="0" count="1">
            <x v="25"/>
          </reference>
          <reference field="1" count="1" selected="0">
            <x v="24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0"/>
          </reference>
          <reference field="5" count="1">
            <x v="3"/>
          </reference>
        </references>
      </pivotArea>
    </format>
    <format dxfId="758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25"/>
          </reference>
          <reference field="5" count="1">
            <x v="3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17"/>
          </reference>
          <reference field="5" count="1">
            <x v="0"/>
          </reference>
        </references>
      </pivotArea>
    </format>
    <format dxfId="75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5" count="1">
            <x v="0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6"/>
          </reference>
          <reference field="5" count="1">
            <x v="3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40"/>
          </reference>
          <reference field="5" count="1">
            <x v="3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0"/>
          </reference>
          <reference field="5" count="1">
            <x v="3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2"/>
          </reference>
          <reference field="5" count="1">
            <x v="3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1"/>
          </reference>
          <reference field="5" count="1">
            <x v="1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1"/>
          </reference>
          <reference field="5" count="1">
            <x v="3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8"/>
          </reference>
          <reference field="5" count="1">
            <x v="0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30"/>
          </reference>
          <reference field="5" count="1">
            <x v="3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5" count="1">
            <x v="2"/>
          </reference>
        </references>
      </pivotArea>
    </format>
    <format dxfId="746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1"/>
          </reference>
          <reference field="5" count="1">
            <x v="0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0"/>
          </reference>
          <reference field="5" count="1">
            <x v="3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44"/>
          </reference>
          <reference field="5" count="1">
            <x v="1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5" count="1">
            <x v="0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38"/>
          </reference>
          <reference field="5" count="1">
            <x v="2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"/>
          </reference>
          <reference field="5" count="1">
            <x v="2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5" count="1">
            <x v="0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43"/>
          </reference>
          <reference field="5" count="1">
            <x v="1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9"/>
          </reference>
          <reference field="5" count="1">
            <x v="3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46"/>
          </reference>
          <reference field="5" count="1">
            <x v="2"/>
          </reference>
        </references>
      </pivotArea>
    </format>
    <format dxfId="736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22"/>
          </reference>
          <reference field="5" count="1">
            <x v="0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29"/>
          </reference>
          <reference field="5" count="1">
            <x v="3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37"/>
          </reference>
          <reference field="5" count="1">
            <x v="0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34"/>
          </reference>
          <reference field="5" count="1">
            <x v="0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47"/>
          </reference>
          <reference field="5" count="1">
            <x v="3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45"/>
          </reference>
          <reference field="5" count="1">
            <x v="1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27"/>
          </reference>
          <reference field="5" count="1">
            <x v="0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"/>
          </reference>
          <reference field="5" count="1">
            <x v="3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41"/>
          </reference>
          <reference field="5" count="1">
            <x v="3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23"/>
          </reference>
          <reference field="5" count="1">
            <x v="3"/>
          </reference>
        </references>
      </pivotArea>
    </format>
    <format dxfId="726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33"/>
          </reference>
          <reference field="5" count="1">
            <x v="3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9"/>
          </reference>
          <reference field="5" count="1">
            <x v="2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6"/>
          </reference>
          <reference field="5" count="1">
            <x v="0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5" count="1">
            <x v="3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5" count="1">
            <x v="0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39"/>
          </reference>
          <reference field="5" count="1">
            <x v="3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49"/>
          </reference>
          <reference field="5" count="1">
            <x v="0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5" count="1">
            <x v="0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5" count="1">
            <x v="2"/>
          </reference>
        </references>
      </pivotArea>
    </format>
    <format dxfId="71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8"/>
          </reference>
          <reference field="5" count="1">
            <x v="3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48"/>
          </reference>
          <reference field="5" count="1">
            <x v="2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3"/>
          </reference>
          <reference field="5" count="1">
            <x v="0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42"/>
          </reference>
          <reference field="5" count="1">
            <x v="0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5" count="1">
            <x v="1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35"/>
          </reference>
          <reference field="5" count="1">
            <x v="0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"/>
          </reference>
          <reference field="5" count="1">
            <x v="3"/>
          </reference>
        </references>
      </pivotArea>
    </format>
    <format dxfId="710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36"/>
          </reference>
          <reference field="5" count="1">
            <x v="3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"/>
          </reference>
          <reference field="5" count="1">
            <x v="3"/>
          </reference>
        </references>
      </pivotArea>
    </format>
    <format dxfId="708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4"/>
          </reference>
          <reference field="5" count="1">
            <x v="0"/>
          </reference>
        </references>
      </pivotArea>
    </format>
    <format dxfId="707">
      <pivotArea dataOnly="0" labelOnly="1" outline="0" fieldPosition="0">
        <references count="1">
          <reference field="1" count="6">
            <x v="1"/>
            <x v="5"/>
            <x v="12"/>
            <x v="24"/>
            <x v="35"/>
            <x v="36"/>
          </reference>
        </references>
      </pivotArea>
    </format>
    <format dxfId="706">
      <pivotArea dataOnly="0" labelOnly="1" outline="0" fieldPosition="0">
        <references count="2">
          <reference field="0" count="1">
            <x v="4"/>
          </reference>
          <reference field="1" count="1" selected="0">
            <x v="1"/>
          </reference>
        </references>
      </pivotArea>
    </format>
    <format dxfId="705">
      <pivotArea dataOnly="0" labelOnly="1" outline="0" fieldPosition="0">
        <references count="2">
          <reference field="0" count="1">
            <x v="36"/>
          </reference>
          <reference field="1" count="1" selected="0">
            <x v="35"/>
          </reference>
        </references>
      </pivotArea>
    </format>
    <format dxfId="704">
      <pivotArea dataOnly="0" labelOnly="1" outline="0" fieldPosition="0">
        <references count="2">
          <reference field="0" count="1">
            <x v="13"/>
          </reference>
          <reference field="1" count="1" selected="0">
            <x v="12"/>
          </reference>
        </references>
      </pivotArea>
    </format>
    <format dxfId="703">
      <pivotArea dataOnly="0" labelOnly="1" outline="0" fieldPosition="0">
        <references count="2">
          <reference field="0" count="1">
            <x v="37"/>
          </reference>
          <reference field="1" count="1" selected="0">
            <x v="36"/>
          </reference>
        </references>
      </pivotArea>
    </format>
    <format dxfId="702">
      <pivotArea dataOnly="0" labelOnly="1" outline="0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701">
      <pivotArea dataOnly="0" labelOnly="1" outline="0" fieldPosition="0">
        <references count="2">
          <reference field="0" count="1">
            <x v="25"/>
          </reference>
          <reference field="1" count="1" selected="0">
            <x v="24"/>
          </reference>
        </references>
      </pivotArea>
    </format>
    <format dxfId="700">
      <pivotArea dataOnly="0" labelOnly="1" outline="0" fieldPosition="0">
        <references count="2">
          <reference field="0" count="1">
            <x v="25"/>
          </reference>
          <reference field="1" count="1" selected="0">
            <x v="24"/>
          </reference>
        </references>
      </pivotArea>
    </format>
    <format dxfId="69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9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9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92">
      <pivotArea dataOnly="0" labelOnly="1" outline="0" fieldPosition="0">
        <references count="2">
          <reference field="0" count="1">
            <x v="2"/>
          </reference>
          <reference field="1" count="1" selected="0">
            <x v="50"/>
          </reference>
        </references>
      </pivotArea>
    </format>
    <format dxfId="691">
      <pivotArea dataOnly="0" labelOnly="1" outline="0" fieldPosition="0">
        <references count="2">
          <reference field="0" count="1">
            <x v="26"/>
          </reference>
          <reference field="1" count="1" selected="0">
            <x v="25"/>
          </reference>
        </references>
      </pivotArea>
    </format>
    <format dxfId="690">
      <pivotArea dataOnly="0" labelOnly="1" outline="0" fieldPosition="0">
        <references count="2">
          <reference field="0" count="1">
            <x v="18"/>
          </reference>
          <reference field="1" count="1" selected="0">
            <x v="17"/>
          </reference>
        </references>
      </pivotArea>
    </format>
    <format dxfId="689">
      <pivotArea dataOnly="0" labelOnly="1" outline="0" fieldPosition="0">
        <references count="2">
          <reference field="0" count="1">
            <x v="3"/>
          </reference>
          <reference field="1" count="1" selected="0">
            <x v="0"/>
          </reference>
        </references>
      </pivotArea>
    </format>
    <format dxfId="688">
      <pivotArea dataOnly="0" labelOnly="1" outline="0" fieldPosition="0">
        <references count="2">
          <reference field="0" count="1">
            <x v="17"/>
          </reference>
          <reference field="1" count="1" selected="0">
            <x v="16"/>
          </reference>
        </references>
      </pivotArea>
    </format>
    <format dxfId="687">
      <pivotArea dataOnly="0" labelOnly="1" outline="0" fieldPosition="0">
        <references count="2">
          <reference field="0" count="1">
            <x v="41"/>
          </reference>
          <reference field="1" count="1" selected="0">
            <x v="40"/>
          </reference>
        </references>
      </pivotArea>
    </format>
    <format dxfId="686">
      <pivotArea dataOnly="0" labelOnly="1" outline="0" fieldPosition="0">
        <references count="2">
          <reference field="0" count="1">
            <x v="21"/>
          </reference>
          <reference field="1" count="1" selected="0">
            <x v="20"/>
          </reference>
        </references>
      </pivotArea>
    </format>
    <format dxfId="685">
      <pivotArea dataOnly="0" labelOnly="1" outline="0" fieldPosition="0">
        <references count="2">
          <reference field="0" count="1">
            <x v="33"/>
          </reference>
          <reference field="1" count="1" selected="0">
            <x v="32"/>
          </reference>
        </references>
      </pivotArea>
    </format>
    <format dxfId="684">
      <pivotArea dataOnly="0" labelOnly="1" outline="0" fieldPosition="0">
        <references count="2">
          <reference field="0" count="1">
            <x v="22"/>
          </reference>
          <reference field="1" count="1" selected="0">
            <x v="21"/>
          </reference>
        </references>
      </pivotArea>
    </format>
    <format dxfId="683">
      <pivotArea dataOnly="0" labelOnly="1" outline="0" fieldPosition="0">
        <references count="2">
          <reference field="0" count="1">
            <x v="2"/>
          </reference>
          <reference field="1" count="1" selected="0">
            <x v="51"/>
          </reference>
        </references>
      </pivotArea>
    </format>
    <format dxfId="682">
      <pivotArea dataOnly="0" labelOnly="1" outline="0" fieldPosition="0">
        <references count="2">
          <reference field="0" count="1">
            <x v="29"/>
          </reference>
          <reference field="1" count="1" selected="0">
            <x v="28"/>
          </reference>
        </references>
      </pivotArea>
    </format>
    <format dxfId="681">
      <pivotArea dataOnly="0" labelOnly="1" outline="0" fieldPosition="0">
        <references count="2">
          <reference field="0" count="1">
            <x v="31"/>
          </reference>
          <reference field="1" count="1" selected="0">
            <x v="30"/>
          </reference>
        </references>
      </pivotArea>
    </format>
    <format dxfId="680">
      <pivotArea dataOnly="0" labelOnly="1" outline="0" fieldPosition="0">
        <references count="2">
          <reference field="0" count="1">
            <x v="6"/>
          </reference>
          <reference field="1" count="1" selected="0">
            <x v="3"/>
          </reference>
        </references>
      </pivotArea>
    </format>
    <format dxfId="679">
      <pivotArea dataOnly="0" labelOnly="1" outline="0" fieldPosition="0">
        <references count="2">
          <reference field="0" count="1">
            <x v="32"/>
          </reference>
          <reference field="1" count="1" selected="0">
            <x v="31"/>
          </reference>
        </references>
      </pivotArea>
    </format>
    <format dxfId="678">
      <pivotArea dataOnly="0" labelOnly="1" outline="0" fieldPosition="0">
        <references count="2">
          <reference field="0" count="1">
            <x v="12"/>
          </reference>
          <reference field="1" count="1" selected="0">
            <x v="10"/>
          </reference>
        </references>
      </pivotArea>
    </format>
    <format dxfId="677">
      <pivotArea dataOnly="0" labelOnly="1" outline="0" fieldPosition="0">
        <references count="2">
          <reference field="0" count="1">
            <x v="45"/>
          </reference>
          <reference field="1" count="1" selected="0">
            <x v="44"/>
          </reference>
        </references>
      </pivotArea>
    </format>
    <format dxfId="676">
      <pivotArea dataOnly="0" labelOnly="1" outline="0" fieldPosition="0">
        <references count="2">
          <reference field="0" count="1">
            <x v="1"/>
          </reference>
          <reference field="1" count="1" selected="0">
            <x v="7"/>
          </reference>
        </references>
      </pivotArea>
    </format>
    <format dxfId="675">
      <pivotArea dataOnly="0" labelOnly="1" outline="0" fieldPosition="0">
        <references count="2">
          <reference field="0" count="1">
            <x v="39"/>
          </reference>
          <reference field="1" count="1" selected="0">
            <x v="38"/>
          </reference>
        </references>
      </pivotArea>
    </format>
    <format dxfId="674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673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672">
      <pivotArea dataOnly="0" labelOnly="1" outline="0" fieldPosition="0">
        <references count="2">
          <reference field="0" count="1">
            <x v="44"/>
          </reference>
          <reference field="1" count="1" selected="0">
            <x v="43"/>
          </reference>
        </references>
      </pivotArea>
    </format>
    <format dxfId="671">
      <pivotArea dataOnly="0" labelOnly="1" outline="0" fieldPosition="0">
        <references count="2">
          <reference field="0" count="1">
            <x v="11"/>
          </reference>
          <reference field="1" count="1" selected="0">
            <x v="9"/>
          </reference>
        </references>
      </pivotArea>
    </format>
    <format dxfId="670">
      <pivotArea dataOnly="0" labelOnly="1" outline="0" fieldPosition="0">
        <references count="2">
          <reference field="0" count="1">
            <x v="47"/>
          </reference>
          <reference field="1" count="1" selected="0">
            <x v="46"/>
          </reference>
        </references>
      </pivotArea>
    </format>
    <format dxfId="669">
      <pivotArea dataOnly="0" labelOnly="1" outline="0" fieldPosition="0">
        <references count="2">
          <reference field="0" count="1">
            <x v="23"/>
          </reference>
          <reference field="1" count="1" selected="0">
            <x v="22"/>
          </reference>
        </references>
      </pivotArea>
    </format>
    <format dxfId="668">
      <pivotArea dataOnly="0" labelOnly="1" outline="0" fieldPosition="0">
        <references count="2">
          <reference field="0" count="1">
            <x v="30"/>
          </reference>
          <reference field="1" count="1" selected="0">
            <x v="29"/>
          </reference>
        </references>
      </pivotArea>
    </format>
    <format dxfId="667">
      <pivotArea dataOnly="0" labelOnly="1" outline="0" fieldPosition="0">
        <references count="2">
          <reference field="0" count="1">
            <x v="38"/>
          </reference>
          <reference field="1" count="1" selected="0">
            <x v="37"/>
          </reference>
        </references>
      </pivotArea>
    </format>
    <format dxfId="666">
      <pivotArea dataOnly="0" labelOnly="1" outline="0" fieldPosition="0">
        <references count="2">
          <reference field="0" count="1">
            <x v="35"/>
          </reference>
          <reference field="1" count="1" selected="0">
            <x v="34"/>
          </reference>
        </references>
      </pivotArea>
    </format>
    <format dxfId="665">
      <pivotArea dataOnly="0" labelOnly="1" outline="0" fieldPosition="0">
        <references count="2">
          <reference field="0" count="1">
            <x v="48"/>
          </reference>
          <reference field="1" count="1" selected="0">
            <x v="47"/>
          </reference>
        </references>
      </pivotArea>
    </format>
    <format dxfId="664">
      <pivotArea dataOnly="0" labelOnly="1" outline="0" fieldPosition="0">
        <references count="2">
          <reference field="0" count="1">
            <x v="46"/>
          </reference>
          <reference field="1" count="1" selected="0">
            <x v="45"/>
          </reference>
        </references>
      </pivotArea>
    </format>
    <format dxfId="663">
      <pivotArea dataOnly="0" labelOnly="1" outline="0" fieldPosition="0">
        <references count="2">
          <reference field="0" count="1">
            <x v="28"/>
          </reference>
          <reference field="1" count="1" selected="0">
            <x v="27"/>
          </reference>
        </references>
      </pivotArea>
    </format>
    <format dxfId="662">
      <pivotArea dataOnly="0" labelOnly="1" outline="0" fieldPosition="0">
        <references count="2">
          <reference field="0" count="1">
            <x v="16"/>
          </reference>
          <reference field="1" count="1" selected="0">
            <x v="15"/>
          </reference>
        </references>
      </pivotArea>
    </format>
    <format dxfId="661">
      <pivotArea dataOnly="0" labelOnly="1" outline="0" fieldPosition="0">
        <references count="2">
          <reference field="0" count="1">
            <x v="42"/>
          </reference>
          <reference field="1" count="1" selected="0">
            <x v="41"/>
          </reference>
        </references>
      </pivotArea>
    </format>
    <format dxfId="660">
      <pivotArea dataOnly="0" labelOnly="1" outline="0" fieldPosition="0">
        <references count="2">
          <reference field="0" count="1">
            <x v="24"/>
          </reference>
          <reference field="1" count="1" selected="0">
            <x v="23"/>
          </reference>
        </references>
      </pivotArea>
    </format>
    <format dxfId="659">
      <pivotArea dataOnly="0" labelOnly="1" outline="0" fieldPosition="0">
        <references count="2">
          <reference field="0" count="1">
            <x v="34"/>
          </reference>
          <reference field="1" count="1" selected="0">
            <x v="33"/>
          </reference>
        </references>
      </pivotArea>
    </format>
    <format dxfId="658">
      <pivotArea dataOnly="0" labelOnly="1" outline="0" fieldPosition="0">
        <references count="2">
          <reference field="0" count="1">
            <x v="20"/>
          </reference>
          <reference field="1" count="1" selected="0">
            <x v="19"/>
          </reference>
        </references>
      </pivotArea>
    </format>
    <format dxfId="657">
      <pivotArea dataOnly="0" labelOnly="1" outline="0" fieldPosition="0">
        <references count="2">
          <reference field="0" count="1">
            <x v="27"/>
          </reference>
          <reference field="1" count="1" selected="0">
            <x v="26"/>
          </reference>
        </references>
      </pivotArea>
    </format>
    <format dxfId="656">
      <pivotArea dataOnly="0" labelOnly="1" outline="0" fieldPosition="0">
        <references count="2">
          <reference field="0" count="1">
            <x v="9"/>
          </reference>
          <reference field="1" count="1" selected="0">
            <x v="6"/>
          </reference>
        </references>
      </pivotArea>
    </format>
    <format dxfId="655">
      <pivotArea dataOnly="0" labelOnly="1" outline="0" fieldPosition="0">
        <references count="2">
          <reference field="0" count="1">
            <x v="19"/>
          </reference>
          <reference field="1" count="1" selected="0">
            <x v="18"/>
          </reference>
        </references>
      </pivotArea>
    </format>
    <format dxfId="654">
      <pivotArea dataOnly="0" labelOnly="1" outline="0" fieldPosition="0">
        <references count="2">
          <reference field="0" count="1">
            <x v="40"/>
          </reference>
          <reference field="1" count="1" selected="0">
            <x v="39"/>
          </reference>
        </references>
      </pivotArea>
    </format>
    <format dxfId="653">
      <pivotArea dataOnly="0" labelOnly="1" outline="0" fieldPosition="0">
        <references count="2">
          <reference field="0" count="1">
            <x v="50"/>
          </reference>
          <reference field="1" count="1" selected="0">
            <x v="49"/>
          </reference>
        </references>
      </pivotArea>
    </format>
    <format dxfId="652">
      <pivotArea dataOnly="0" labelOnly="1" outline="0" fieldPosition="0">
        <references count="2">
          <reference field="0" count="1">
            <x v="5"/>
          </reference>
          <reference field="1" count="1" selected="0">
            <x v="2"/>
          </reference>
        </references>
      </pivotArea>
    </format>
    <format dxfId="651">
      <pivotArea dataOnly="0" labelOnly="1" outline="0" fieldPosition="0">
        <references count="2">
          <reference field="0" count="1">
            <x v="7"/>
          </reference>
          <reference field="1" count="1" selected="0">
            <x v="4"/>
          </reference>
        </references>
      </pivotArea>
    </format>
    <format dxfId="650">
      <pivotArea dataOnly="0" labelOnly="1" outline="0" fieldPosition="0">
        <references count="2">
          <reference field="0" count="1">
            <x v="10"/>
          </reference>
          <reference field="1" count="1" selected="0">
            <x v="8"/>
          </reference>
        </references>
      </pivotArea>
    </format>
    <format dxfId="649">
      <pivotArea dataOnly="0" labelOnly="1" outline="0" fieldPosition="0">
        <references count="2">
          <reference field="0" count="1">
            <x v="49"/>
          </reference>
          <reference field="1" count="1" selected="0">
            <x v="48"/>
          </reference>
        </references>
      </pivotArea>
    </format>
    <format dxfId="648">
      <pivotArea dataOnly="0" labelOnly="1" outline="0" fieldPosition="0">
        <references count="2">
          <reference field="0" count="1">
            <x v="14"/>
          </reference>
          <reference field="1" count="1" selected="0">
            <x v="13"/>
          </reference>
        </references>
      </pivotArea>
    </format>
    <format dxfId="647">
      <pivotArea dataOnly="0" labelOnly="1" outline="0" fieldPosition="0">
        <references count="2">
          <reference field="0" count="1">
            <x v="43"/>
          </reference>
          <reference field="1" count="1" selected="0">
            <x v="42"/>
          </reference>
        </references>
      </pivotArea>
    </format>
    <format dxfId="646">
      <pivotArea dataOnly="0" labelOnly="1" outline="0" fieldPosition="0">
        <references count="2">
          <reference field="0" count="1">
            <x v="4"/>
          </reference>
          <reference field="1" count="1" selected="0">
            <x v="1"/>
          </reference>
        </references>
      </pivotArea>
    </format>
    <format dxfId="645">
      <pivotArea dataOnly="0" labelOnly="1" outline="0" fieldPosition="0">
        <references count="2">
          <reference field="0" count="1">
            <x v="36"/>
          </reference>
          <reference field="1" count="1" selected="0">
            <x v="35"/>
          </reference>
        </references>
      </pivotArea>
    </format>
    <format dxfId="644">
      <pivotArea dataOnly="0" labelOnly="1" outline="0" fieldPosition="0">
        <references count="2">
          <reference field="0" count="1">
            <x v="13"/>
          </reference>
          <reference field="1" count="1" selected="0">
            <x v="12"/>
          </reference>
        </references>
      </pivotArea>
    </format>
    <format dxfId="643">
      <pivotArea dataOnly="0" labelOnly="1" outline="0" fieldPosition="0">
        <references count="2">
          <reference field="0" count="1">
            <x v="37"/>
          </reference>
          <reference field="1" count="1" selected="0">
            <x v="36"/>
          </reference>
        </references>
      </pivotArea>
    </format>
    <format dxfId="642">
      <pivotArea dataOnly="0" labelOnly="1" outline="0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641">
      <pivotArea dataOnly="0" labelOnly="1" outline="0" fieldPosition="0">
        <references count="2">
          <reference field="0" count="1">
            <x v="25"/>
          </reference>
          <reference field="1" count="1" selected="0">
            <x v="24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0"/>
          </reference>
          <reference field="5" count="1">
            <x v="3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25"/>
          </reference>
          <reference field="5" count="1">
            <x v="3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17"/>
          </reference>
          <reference field="5" count="1">
            <x v="0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5" count="1">
            <x v="0"/>
          </reference>
        </references>
      </pivotArea>
    </format>
    <format dxfId="63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6"/>
          </reference>
          <reference field="5" count="1">
            <x v="3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40"/>
          </reference>
          <reference field="5" count="1">
            <x v="3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0"/>
          </reference>
          <reference field="5" count="1">
            <x v="3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2"/>
          </reference>
          <reference field="5" count="1">
            <x v="3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1"/>
          </reference>
          <reference field="5" count="1">
            <x v="1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1"/>
          </reference>
          <reference field="5" count="1">
            <x v="3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8"/>
          </reference>
          <reference field="5" count="1">
            <x v="0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30"/>
          </reference>
          <reference field="5" count="1">
            <x v="3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5" count="1">
            <x v="2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31"/>
          </reference>
          <reference field="5" count="1">
            <x v="0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0"/>
          </reference>
          <reference field="5" count="1">
            <x v="3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44"/>
          </reference>
          <reference field="5" count="1">
            <x v="1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5" count="1">
            <x v="0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38"/>
          </reference>
          <reference field="5" count="1">
            <x v="2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"/>
          </reference>
          <reference field="5" count="1">
            <x v="2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5" count="1">
            <x v="0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43"/>
          </reference>
          <reference field="5" count="1">
            <x v="1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9"/>
          </reference>
          <reference field="5" count="1">
            <x v="3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46"/>
          </reference>
          <reference field="5" count="1">
            <x v="2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22"/>
          </reference>
          <reference field="5" count="1">
            <x v="0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29"/>
          </reference>
          <reference field="5" count="1">
            <x v="3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37"/>
          </reference>
          <reference field="5" count="1">
            <x v="0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34"/>
          </reference>
          <reference field="5" count="1">
            <x v="0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47"/>
          </reference>
          <reference field="5" count="1">
            <x v="3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45"/>
          </reference>
          <reference field="5" count="1">
            <x v="1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27"/>
          </reference>
          <reference field="5" count="1">
            <x v="0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"/>
          </reference>
          <reference field="5" count="1">
            <x v="3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41"/>
          </reference>
          <reference field="5" count="1">
            <x v="3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23"/>
          </reference>
          <reference field="5" count="1">
            <x v="3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33"/>
          </reference>
          <reference field="5" count="1">
            <x v="3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9"/>
          </reference>
          <reference field="5" count="1">
            <x v="2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26"/>
          </reference>
          <reference field="5" count="1">
            <x v="0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5" count="1">
            <x v="3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5" count="1">
            <x v="0"/>
          </reference>
        </references>
      </pivotArea>
    </format>
    <format dxfId="602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39"/>
          </reference>
          <reference field="5" count="1">
            <x v="3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49"/>
          </reference>
          <reference field="5" count="1">
            <x v="0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5" count="1">
            <x v="0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5" count="1">
            <x v="2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8"/>
          </reference>
          <reference field="5" count="1">
            <x v="3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48"/>
          </reference>
          <reference field="5" count="1">
            <x v="2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3"/>
          </reference>
          <reference field="5" count="1">
            <x v="0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42"/>
          </reference>
          <reference field="5" count="1">
            <x v="0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5" count="1">
            <x v="1"/>
          </reference>
        </references>
      </pivotArea>
    </format>
    <format dxfId="593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35"/>
          </reference>
          <reference field="5" count="1">
            <x v="0"/>
          </reference>
        </references>
      </pivotArea>
    </format>
    <format dxfId="59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"/>
          </reference>
          <reference field="5" count="1">
            <x v="3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36"/>
          </reference>
          <reference field="5" count="1">
            <x v="3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"/>
          </reference>
          <reference field="5" count="1">
            <x v="3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4"/>
          </reference>
          <reference field="5" count="1">
            <x v="0"/>
          </reference>
        </references>
      </pivotArea>
    </format>
  </formats>
  <conditionalFormats count="3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</conditionalFormats>
  <pivotHierarchies count="6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 caption="Total Point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Max. Pts"/>
    <pivotHierarchy dragToRow="0" dragToCol="0" dragToPage="0" dragToData="1"/>
    <pivotHierarchy dragToRow="0" dragToCol="0" dragToPage="0" dragToData="1" caption="# Members Scoring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oints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6"/>
    <rowHierarchyUsage hierarchyUsage="5"/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2" cacheId="203" applyNumberFormats="0" applyBorderFormats="0" applyFontFormats="0" applyPatternFormats="0" applyAlignmentFormats="0" applyWidthHeightFormats="1" dataCaption="Values" tag="75e572ea-5d69-4704-a19f-11b2d8f0638d" updatedVersion="6" minRefreshableVersion="3" subtotalHiddenItems="1" rowGrandTotals="0" itemPrintTitles="1" createdVersion="6" indent="0" compact="0" compactData="0" gridDropZones="1" multipleFieldFilters="0">
  <location ref="B2:J55" firstHeaderRow="1" firstDataRow="2" firstDataCol="2"/>
  <pivotFields count="9">
    <pivotField axis="axisRow" compact="0" allDrilled="1" outline="0" subtotalTop="0" showAll="0" sortType="ascending" defaultSubtotal="0" defaultAttributeDrillState="1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2">
    <i>
      <x v="50"/>
      <x v="50"/>
    </i>
    <i>
      <x v="25"/>
      <x v="25"/>
    </i>
    <i>
      <x v="17"/>
      <x v="17"/>
    </i>
    <i>
      <x/>
      <x/>
    </i>
    <i>
      <x v="16"/>
      <x v="16"/>
    </i>
    <i>
      <x v="40"/>
      <x v="40"/>
    </i>
    <i>
      <x v="20"/>
      <x v="20"/>
    </i>
    <i>
      <x v="32"/>
      <x v="32"/>
    </i>
    <i>
      <x v="21"/>
      <x v="21"/>
    </i>
    <i>
      <x v="51"/>
      <x v="50"/>
    </i>
    <i>
      <x v="28"/>
      <x v="28"/>
    </i>
    <i>
      <x v="30"/>
      <x v="30"/>
    </i>
    <i>
      <x v="3"/>
      <x v="3"/>
    </i>
    <i>
      <x v="31"/>
      <x v="31"/>
    </i>
    <i>
      <x v="10"/>
      <x v="10"/>
    </i>
    <i>
      <x v="44"/>
      <x v="44"/>
    </i>
    <i>
      <x v="7"/>
      <x v="7"/>
    </i>
    <i>
      <x v="38"/>
      <x v="38"/>
    </i>
    <i>
      <x v="14"/>
      <x v="14"/>
    </i>
    <i>
      <x v="11"/>
      <x v="11"/>
    </i>
    <i>
      <x v="43"/>
      <x v="43"/>
    </i>
    <i>
      <x v="9"/>
      <x v="9"/>
    </i>
    <i>
      <x v="46"/>
      <x v="46"/>
    </i>
    <i>
      <x v="22"/>
      <x v="22"/>
    </i>
    <i>
      <x v="29"/>
      <x v="29"/>
    </i>
    <i>
      <x v="37"/>
      <x v="37"/>
    </i>
    <i>
      <x v="34"/>
      <x v="34"/>
    </i>
    <i>
      <x v="47"/>
      <x v="47"/>
    </i>
    <i>
      <x v="45"/>
      <x v="45"/>
    </i>
    <i>
      <x v="27"/>
      <x v="27"/>
    </i>
    <i>
      <x v="15"/>
      <x v="15"/>
    </i>
    <i>
      <x v="41"/>
      <x v="41"/>
    </i>
    <i>
      <x v="23"/>
      <x v="23"/>
    </i>
    <i>
      <x v="33"/>
      <x v="33"/>
    </i>
    <i>
      <x v="19"/>
      <x v="19"/>
    </i>
    <i>
      <x v="26"/>
      <x v="26"/>
    </i>
    <i>
      <x v="6"/>
      <x v="6"/>
    </i>
    <i>
      <x v="18"/>
      <x v="18"/>
    </i>
    <i>
      <x v="39"/>
      <x v="39"/>
    </i>
    <i>
      <x v="49"/>
      <x v="49"/>
    </i>
    <i>
      <x v="2"/>
      <x v="2"/>
    </i>
    <i>
      <x v="4"/>
      <x v="4"/>
    </i>
    <i>
      <x v="8"/>
      <x v="8"/>
    </i>
    <i>
      <x v="48"/>
      <x v="48"/>
    </i>
    <i>
      <x v="13"/>
      <x v="13"/>
    </i>
    <i>
      <x v="42"/>
      <x v="42"/>
    </i>
    <i>
      <x v="1"/>
      <x v="1"/>
    </i>
    <i>
      <x v="35"/>
      <x v="35"/>
    </i>
    <i>
      <x v="12"/>
      <x v="12"/>
    </i>
    <i>
      <x v="36"/>
      <x v="36"/>
    </i>
    <i>
      <x v="5"/>
      <x v="5"/>
    </i>
    <i>
      <x v="24"/>
      <x v="2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FY22 Request" fld="2" subtotal="count" baseField="0" baseItem="0" numFmtId="166"/>
    <dataField name="Project Plan" fld="4" subtotal="count" baseField="0" baseItem="0" numFmtId="168"/>
    <dataField name="Proposed Results" fld="5" subtotal="count" baseField="0" baseItem="0" numFmtId="168"/>
    <dataField name="Equity" fld="6" subtotal="count" baseField="0" baseItem="0" numFmtId="168"/>
    <dataField name="Need for the Project" fld="7" subtotal="count" baseField="0" baseItem="0" numFmtId="168"/>
    <dataField name="Org Capacity" fld="8" subtotal="count" baseField="0" baseItem="0" numFmtId="168"/>
    <dataField name="Total Score" fld="3" subtotal="count" baseField="0" baseItem="0" numFmtId="168"/>
  </dataFields>
  <formats count="573">
    <format dxfId="588">
      <pivotArea dataOnly="0" labelOnly="1" outline="0" fieldPosition="0">
        <references count="1">
          <reference field="1" count="0"/>
        </references>
      </pivotArea>
    </format>
    <format dxfId="587">
      <pivotArea outline="0" collapsedLevelsAreSubtotals="1" fieldPosition="0"/>
    </format>
    <format dxfId="586">
      <pivotArea dataOnly="0" labelOnly="1" outline="0" fieldPosition="0">
        <references count="1">
          <reference field="1" count="0"/>
        </references>
      </pivotArea>
    </format>
    <format dxfId="58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8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8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8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8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8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8">
      <pivotArea dataOnly="0" labelOnly="1" outline="0" fieldPosition="0">
        <references count="2">
          <reference field="0" count="1">
            <x v="11"/>
          </reference>
          <reference field="1" count="1" selected="0">
            <x v="1048832"/>
          </reference>
        </references>
      </pivotArea>
    </format>
    <format dxfId="57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71">
      <pivotArea dataOnly="0" labelOnly="1" outline="0" fieldPosition="0">
        <references count="2">
          <reference field="0" count="1">
            <x v="7"/>
          </reference>
          <reference field="1" count="1" selected="0">
            <x v="1048832"/>
          </reference>
        </references>
      </pivotArea>
    </format>
    <format dxfId="57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6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6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67">
      <pivotArea dataOnly="0" labelOnly="1" outline="0" fieldPosition="0">
        <references count="2">
          <reference field="0" count="1">
            <x v="50"/>
          </reference>
          <reference field="1" count="1" selected="0">
            <x v="1048832"/>
          </reference>
        </references>
      </pivotArea>
    </format>
    <format dxfId="56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6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6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2">
      <pivotArea field="-2" type="button" dataOnly="0" labelOnly="1" outline="0" axis="axisCol" fieldPosition="0"/>
    </format>
    <format dxfId="561">
      <pivotArea type="origin" dataOnly="0" labelOnly="1" outline="0" fieldPosition="0"/>
    </format>
    <format dxfId="560">
      <pivotArea field="-2" type="button" dataOnly="0" labelOnly="1" outline="0" axis="axisCol" fieldPosition="0"/>
    </format>
    <format dxfId="559">
      <pivotArea type="topRight" dataOnly="0" labelOnly="1" outline="0" fieldPosition="0"/>
    </format>
    <format dxfId="558">
      <pivotArea field="1" type="button" dataOnly="0" labelOnly="1" outline="0" axis="axisRow" fieldPosition="0"/>
    </format>
    <format dxfId="557">
      <pivotArea field="0" type="button" dataOnly="0" labelOnly="1" outline="0" axis="axisRow" fieldPosition="1"/>
    </format>
    <format dxfId="5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4">
      <pivotArea field="1" type="button" dataOnly="0" labelOnly="1" outline="0" axis="axisRow" fieldPosition="0"/>
    </format>
    <format dxfId="553">
      <pivotArea field="0" type="button" dataOnly="0" labelOnly="1" outline="0" axis="axisRow" fieldPosition="1"/>
    </format>
    <format dxfId="552">
      <pivotArea outline="0" fieldPosition="0">
        <references count="1">
          <reference field="4294967294" count="1" selected="0">
            <x v="0"/>
          </reference>
        </references>
      </pivotArea>
    </format>
    <format dxfId="551">
      <pivotArea outline="0" fieldPosition="0">
        <references count="1">
          <reference field="4294967294" count="1" selected="0">
            <x v="0"/>
          </reference>
        </references>
      </pivotArea>
    </format>
    <format dxfId="550">
      <pivotArea type="all" dataOnly="0" outline="0" fieldPosition="0"/>
    </format>
    <format dxfId="549">
      <pivotArea outline="0" collapsedLevelsAreSubtotals="1" fieldPosition="0"/>
    </format>
    <format dxfId="548">
      <pivotArea type="origin" dataOnly="0" labelOnly="1" outline="0" fieldPosition="0"/>
    </format>
    <format dxfId="547">
      <pivotArea field="-2" type="button" dataOnly="0" labelOnly="1" outline="0" axis="axisCol" fieldPosition="0"/>
    </format>
    <format dxfId="546">
      <pivotArea type="topRight" dataOnly="0" labelOnly="1" outline="0" fieldPosition="0"/>
    </format>
    <format dxfId="545">
      <pivotArea field="1" type="button" dataOnly="0" labelOnly="1" outline="0" axis="axisRow" fieldPosition="0"/>
    </format>
    <format dxfId="544">
      <pivotArea field="0" type="button" dataOnly="0" labelOnly="1" outline="0" axis="axisRow" fieldPosition="1"/>
    </format>
    <format dxfId="543">
      <pivotArea dataOnly="0" labelOnly="1" outline="0" fieldPosition="0">
        <references count="1">
          <reference field="1" count="0"/>
        </references>
      </pivotArea>
    </format>
    <format dxfId="54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4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4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5">
      <pivotArea dataOnly="0" labelOnly="1" outline="0" fieldPosition="0">
        <references count="2">
          <reference field="0" count="1">
            <x v="11"/>
          </reference>
          <reference field="1" count="1" selected="0">
            <x v="1048832"/>
          </reference>
        </references>
      </pivotArea>
    </format>
    <format dxfId="53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3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8">
      <pivotArea dataOnly="0" labelOnly="1" outline="0" fieldPosition="0">
        <references count="2">
          <reference field="0" count="1">
            <x v="7"/>
          </reference>
          <reference field="1" count="1" selected="0">
            <x v="1048832"/>
          </reference>
        </references>
      </pivotArea>
    </format>
    <format dxfId="52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4">
      <pivotArea dataOnly="0" labelOnly="1" outline="0" fieldPosition="0">
        <references count="2">
          <reference field="0" count="1">
            <x v="50"/>
          </reference>
          <reference field="1" count="1" selected="0">
            <x v="1048832"/>
          </reference>
        </references>
      </pivotArea>
    </format>
    <format dxfId="52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9">
      <pivotArea type="topRight" dataOnly="0" labelOnly="1" outline="0" offset="C1" fieldPosition="0"/>
    </format>
    <format dxfId="518">
      <pivotArea type="topRight" dataOnly="0" labelOnly="1" outline="0" offset="A1" fieldPosition="0"/>
    </format>
    <format dxfId="5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6">
      <pivotArea type="origin" dataOnly="0" labelOnly="1" outline="0" offset="B1" fieldPosition="0"/>
    </format>
    <format dxfId="515">
      <pivotArea field="0" type="button" dataOnly="0" labelOnly="1" outline="0" axis="axisRow" fieldPosition="1"/>
    </format>
    <format dxfId="51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1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1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1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1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7">
      <pivotArea dataOnly="0" labelOnly="1" outline="0" fieldPosition="0">
        <references count="2">
          <reference field="0" count="1">
            <x v="11"/>
          </reference>
          <reference field="1" count="1" selected="0">
            <x v="1048832"/>
          </reference>
        </references>
      </pivotArea>
    </format>
    <format dxfId="50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500">
      <pivotArea dataOnly="0" labelOnly="1" outline="0" fieldPosition="0">
        <references count="2">
          <reference field="0" count="1">
            <x v="7"/>
          </reference>
          <reference field="1" count="1" selected="0">
            <x v="1048832"/>
          </reference>
        </references>
      </pivotArea>
    </format>
    <format dxfId="49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9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9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96">
      <pivotArea dataOnly="0" labelOnly="1" outline="0" fieldPosition="0">
        <references count="2">
          <reference field="0" count="1">
            <x v="50"/>
          </reference>
          <reference field="1" count="1" selected="0">
            <x v="1048832"/>
          </reference>
        </references>
      </pivotArea>
    </format>
    <format dxfId="49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9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9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92">
      <pivotArea type="origin" dataOnly="0" labelOnly="1" outline="0" fieldPosition="0"/>
    </format>
    <format dxfId="491">
      <pivotArea field="-2" type="button" dataOnly="0" labelOnly="1" outline="0" axis="axisCol" fieldPosition="0"/>
    </format>
    <format dxfId="490">
      <pivotArea type="topRight" dataOnly="0" labelOnly="1" outline="0" fieldPosition="0"/>
    </format>
    <format dxfId="489">
      <pivotArea field="1" type="button" dataOnly="0" labelOnly="1" outline="0" axis="axisRow" fieldPosition="0"/>
    </format>
    <format dxfId="488">
      <pivotArea field="0" type="button" dataOnly="0" labelOnly="1" outline="0" axis="axisRow" fieldPosition="1"/>
    </format>
    <format dxfId="4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6">
      <pivotArea type="all" dataOnly="0" outline="0" fieldPosition="0"/>
    </format>
    <format dxfId="485">
      <pivotArea outline="0" collapsedLevelsAreSubtotals="1" fieldPosition="0"/>
    </format>
    <format dxfId="484">
      <pivotArea type="origin" dataOnly="0" labelOnly="1" outline="0" fieldPosition="0"/>
    </format>
    <format dxfId="483">
      <pivotArea field="-2" type="button" dataOnly="0" labelOnly="1" outline="0" axis="axisCol" fieldPosition="0"/>
    </format>
    <format dxfId="482">
      <pivotArea type="topRight" dataOnly="0" labelOnly="1" outline="0" fieldPosition="0"/>
    </format>
    <format dxfId="481">
      <pivotArea field="1" type="button" dataOnly="0" labelOnly="1" outline="0" axis="axisRow" fieldPosition="0"/>
    </format>
    <format dxfId="480">
      <pivotArea field="0" type="button" dataOnly="0" labelOnly="1" outline="0" axis="axisRow" fieldPosition="1"/>
    </format>
    <format dxfId="479">
      <pivotArea dataOnly="0" labelOnly="1" outline="0" fieldPosition="0">
        <references count="1">
          <reference field="1" count="0"/>
        </references>
      </pivotArea>
    </format>
    <format dxfId="47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7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7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7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7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7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7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71">
      <pivotArea dataOnly="0" labelOnly="1" outline="0" fieldPosition="0">
        <references count="2">
          <reference field="0" count="1">
            <x v="11"/>
          </reference>
          <reference field="1" count="1" selected="0">
            <x v="1048832"/>
          </reference>
        </references>
      </pivotArea>
    </format>
    <format dxfId="47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4">
      <pivotArea dataOnly="0" labelOnly="1" outline="0" fieldPosition="0">
        <references count="2">
          <reference field="0" count="1">
            <x v="7"/>
          </reference>
          <reference field="1" count="1" selected="0">
            <x v="1048832"/>
          </reference>
        </references>
      </pivotArea>
    </format>
    <format dxfId="46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60">
      <pivotArea dataOnly="0" labelOnly="1" outline="0" fieldPosition="0">
        <references count="2">
          <reference field="0" count="1">
            <x v="50"/>
          </reference>
          <reference field="1" count="1" selected="0">
            <x v="1048832"/>
          </reference>
        </references>
      </pivotArea>
    </format>
    <format dxfId="45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5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5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5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5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5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5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7">
      <pivotArea dataOnly="0" labelOnly="1" outline="0" fieldPosition="0">
        <references count="2">
          <reference field="0" count="1">
            <x v="11"/>
          </reference>
          <reference field="1" count="1" selected="0">
            <x v="1048832"/>
          </reference>
        </references>
      </pivotArea>
    </format>
    <format dxfId="44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40">
      <pivotArea dataOnly="0" labelOnly="1" outline="0" fieldPosition="0">
        <references count="2">
          <reference field="0" count="1">
            <x v="7"/>
          </reference>
          <reference field="1" count="1" selected="0">
            <x v="1048832"/>
          </reference>
        </references>
      </pivotArea>
    </format>
    <format dxfId="43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3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3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36">
      <pivotArea dataOnly="0" labelOnly="1" outline="0" fieldPosition="0">
        <references count="2">
          <reference field="0" count="1">
            <x v="50"/>
          </reference>
          <reference field="1" count="1" selected="0">
            <x v="1048832"/>
          </reference>
        </references>
      </pivotArea>
    </format>
    <format dxfId="43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3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3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32">
      <pivotArea dataOnly="0" labelOnly="1" outline="0" fieldPosition="0">
        <references count="1">
          <reference field="1" count="0"/>
        </references>
      </pivotArea>
    </format>
    <format dxfId="43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3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4">
      <pivotArea dataOnly="0" labelOnly="1" outline="0" fieldPosition="0">
        <references count="2">
          <reference field="0" count="1">
            <x v="11"/>
          </reference>
          <reference field="1" count="1" selected="0">
            <x v="1048832"/>
          </reference>
        </references>
      </pivotArea>
    </format>
    <format dxfId="42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2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7">
      <pivotArea dataOnly="0" labelOnly="1" outline="0" fieldPosition="0">
        <references count="2">
          <reference field="0" count="1">
            <x v="7"/>
          </reference>
          <reference field="1" count="1" selected="0">
            <x v="1048832"/>
          </reference>
        </references>
      </pivotArea>
    </format>
    <format dxfId="41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3">
      <pivotArea dataOnly="0" labelOnly="1" outline="0" fieldPosition="0">
        <references count="2">
          <reference field="0" count="1">
            <x v="50"/>
          </reference>
          <reference field="1" count="1" selected="0">
            <x v="1048832"/>
          </reference>
        </references>
      </pivotArea>
    </format>
    <format dxfId="41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1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409">
      <pivotArea outline="0" fieldPosition="0">
        <references count="1">
          <reference field="4294967294" count="1" selected="0">
            <x v="0"/>
          </reference>
        </references>
      </pivotArea>
    </format>
    <format dxfId="408">
      <pivotArea outline="0" fieldPosition="0">
        <references count="1">
          <reference field="4294967294" count="1" selected="0">
            <x v="0"/>
          </reference>
        </references>
      </pivotArea>
    </format>
    <format dxfId="407">
      <pivotArea outline="0" fieldPosition="0">
        <references count="1">
          <reference field="4294967294" count="1" selected="0">
            <x v="0"/>
          </reference>
        </references>
      </pivotArea>
    </format>
    <format dxfId="406">
      <pivotArea dataOnly="0" labelOnly="1" outline="0" fieldPosition="0">
        <references count="1">
          <reference field="1" count="0"/>
        </references>
      </pivotArea>
    </format>
    <format dxfId="405">
      <pivotArea type="all" dataOnly="0" outline="0" fieldPosition="0"/>
    </format>
    <format dxfId="404">
      <pivotArea outline="0" collapsedLevelsAreSubtotals="1" fieldPosition="0"/>
    </format>
    <format dxfId="403">
      <pivotArea type="origin" dataOnly="0" labelOnly="1" outline="0" fieldPosition="0"/>
    </format>
    <format dxfId="402">
      <pivotArea field="-2" type="button" dataOnly="0" labelOnly="1" outline="0" axis="axisCol" fieldPosition="0"/>
    </format>
    <format dxfId="401">
      <pivotArea type="topRight" dataOnly="0" labelOnly="1" outline="0" fieldPosition="0"/>
    </format>
    <format dxfId="400">
      <pivotArea field="1" type="button" dataOnly="0" labelOnly="1" outline="0" axis="axisRow" fieldPosition="0"/>
    </format>
    <format dxfId="399">
      <pivotArea field="0" type="button" dataOnly="0" labelOnly="1" outline="0" axis="axisRow" fieldPosition="1"/>
    </format>
    <format dxfId="398">
      <pivotArea dataOnly="0" labelOnly="1" outline="0" fieldPosition="0">
        <references count="1">
          <reference field="1" count="0"/>
        </references>
      </pivotArea>
    </format>
    <format dxfId="39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9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9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9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93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9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9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90">
      <pivotArea dataOnly="0" labelOnly="1" outline="0" fieldPosition="0">
        <references count="2">
          <reference field="0" count="1">
            <x v="11"/>
          </reference>
          <reference field="1" count="1" selected="0">
            <x v="1048832"/>
          </reference>
        </references>
      </pivotArea>
    </format>
    <format dxfId="389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5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4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3">
      <pivotArea dataOnly="0" labelOnly="1" outline="0" fieldPosition="0">
        <references count="2">
          <reference field="0" count="1">
            <x v="7"/>
          </reference>
          <reference field="1" count="1" selected="0">
            <x v="1048832"/>
          </reference>
        </references>
      </pivotArea>
    </format>
    <format dxfId="382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1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80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79">
      <pivotArea dataOnly="0" labelOnly="1" outline="0" fieldPosition="0">
        <references count="2">
          <reference field="0" count="1">
            <x v="50"/>
          </reference>
          <reference field="1" count="1" selected="0">
            <x v="1048832"/>
          </reference>
        </references>
      </pivotArea>
    </format>
    <format dxfId="378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77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76">
      <pivotArea dataOnly="0" labelOnly="1" outline="0" fieldPosition="0">
        <references count="2">
          <reference field="0" count="1">
            <x v="1048832"/>
          </reference>
          <reference field="1" count="1" selected="0">
            <x v="1048832"/>
          </reference>
        </references>
      </pivotArea>
    </format>
    <format dxfId="3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4">
      <pivotArea dataOnly="0" labelOnly="1" outline="0" fieldPosition="0">
        <references count="1">
          <reference field="1" count="0"/>
        </references>
      </pivotArea>
    </format>
    <format dxfId="373">
      <pivotArea dataOnly="0" labelOnly="1" outline="0" fieldPosition="0">
        <references count="1">
          <reference field="1" count="0"/>
        </references>
      </pivotArea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dataOnly="0" labelOnly="1" outline="0" fieldPosition="0">
        <references count="1">
          <reference field="1" count="0"/>
        </references>
      </pivotArea>
    </format>
    <format dxfId="370">
      <pivotArea dataOnly="0" labelOnly="1" outline="0" fieldPosition="0">
        <references count="1">
          <reference field="1" count="0"/>
        </references>
      </pivotArea>
    </format>
    <format dxfId="36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6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67">
      <pivotArea outline="0" fieldPosition="0">
        <references count="1">
          <reference field="4294967294" count="6" selected="0">
            <x v="1"/>
            <x v="2"/>
            <x v="3"/>
            <x v="4"/>
            <x v="5"/>
            <x v="6"/>
          </reference>
        </references>
      </pivotArea>
    </format>
    <format dxfId="366">
      <pivotArea outline="0" fieldPosition="0">
        <references count="1">
          <reference field="4294967294" count="6" selected="0">
            <x v="1"/>
            <x v="2"/>
            <x v="3"/>
            <x v="4"/>
            <x v="5"/>
            <x v="6"/>
          </reference>
        </references>
      </pivotArea>
    </format>
    <format dxfId="365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364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363">
      <pivotArea dataOnly="0" labelOnly="1" outline="0" fieldPosition="0">
        <references count="2">
          <reference field="0" count="1">
            <x v="40"/>
          </reference>
          <reference field="1" count="1" selected="0">
            <x v="40"/>
          </reference>
        </references>
      </pivotArea>
    </format>
    <format dxfId="362">
      <pivotArea dataOnly="0" labelOnly="1" outline="0" fieldPosition="0">
        <references count="2">
          <reference field="0" count="1">
            <x v="7"/>
          </reference>
          <reference field="1" count="1" selected="0">
            <x v="7"/>
          </reference>
        </references>
      </pivotArea>
    </format>
    <format dxfId="361">
      <pivotArea dataOnly="0" labelOnly="1" outline="0" fieldPosition="0">
        <references count="2">
          <reference field="0" count="1">
            <x v="43"/>
          </reference>
          <reference field="1" count="1" selected="0">
            <x v="43"/>
          </reference>
        </references>
      </pivotArea>
    </format>
    <format dxfId="360">
      <pivotArea dataOnly="0" labelOnly="1" outline="0" fieldPosition="0">
        <references count="2">
          <reference field="0" count="1">
            <x v="16"/>
          </reference>
          <reference field="1" count="1" selected="0">
            <x v="16"/>
          </reference>
        </references>
      </pivotArea>
    </format>
    <format dxfId="359">
      <pivotArea dataOnly="0" labelOnly="1" outline="0" fieldPosition="0">
        <references count="2">
          <reference field="0" count="1">
            <x v="25"/>
          </reference>
          <reference field="1" count="1" selected="0">
            <x v="25"/>
          </reference>
        </references>
      </pivotArea>
    </format>
    <format dxfId="358">
      <pivotArea dataOnly="0" labelOnly="1" outline="0" fieldPosition="0">
        <references count="2">
          <reference field="0" count="1">
            <x v="32"/>
          </reference>
          <reference field="1" count="1" selected="0">
            <x v="32"/>
          </reference>
        </references>
      </pivotArea>
    </format>
    <format dxfId="357">
      <pivotArea dataOnly="0" labelOnly="1" outline="0" fieldPosition="0">
        <references count="2">
          <reference field="0" count="1">
            <x v="45"/>
          </reference>
          <reference field="1" count="1" selected="0">
            <x v="45"/>
          </reference>
        </references>
      </pivotArea>
    </format>
    <format dxfId="356">
      <pivotArea dataOnly="0" labelOnly="1" outline="0" fieldPosition="0">
        <references count="2">
          <reference field="0" count="1">
            <x v="30"/>
          </reference>
          <reference field="1" count="1" selected="0">
            <x v="30"/>
          </reference>
        </references>
      </pivotArea>
    </format>
    <format dxfId="355">
      <pivotArea dataOnly="0" labelOnly="1" outline="0" fieldPosition="0">
        <references count="2">
          <reference field="0" count="1">
            <x v="15"/>
          </reference>
          <reference field="1" count="1" selected="0">
            <x v="15"/>
          </reference>
        </references>
      </pivotArea>
    </format>
    <format dxfId="354">
      <pivotArea dataOnly="0" labelOnly="1" outline="0" fieldPosition="0">
        <references count="2">
          <reference field="0" count="1">
            <x v="46"/>
          </reference>
          <reference field="1" count="1" selected="0">
            <x v="46"/>
          </reference>
        </references>
      </pivotArea>
    </format>
    <format dxfId="353">
      <pivotArea dataOnly="0" labelOnly="1" outline="0" fieldPosition="0">
        <references count="2">
          <reference field="0" count="1">
            <x v="23"/>
          </reference>
          <reference field="1" count="1" selected="0">
            <x v="23"/>
          </reference>
        </references>
      </pivotArea>
    </format>
    <format dxfId="352">
      <pivotArea dataOnly="0" labelOnly="1" outline="0" fieldPosition="0">
        <references count="2">
          <reference field="0" count="1">
            <x v="33"/>
          </reference>
          <reference field="1" count="1" selected="0">
            <x v="33"/>
          </reference>
        </references>
      </pivotArea>
    </format>
    <format dxfId="351">
      <pivotArea dataOnly="0" labelOnly="1" outline="0" fieldPosition="0">
        <references count="2">
          <reference field="0" count="1">
            <x v="22"/>
          </reference>
          <reference field="1" count="1" selected="0">
            <x v="22"/>
          </reference>
        </references>
      </pivotArea>
    </format>
    <format dxfId="350">
      <pivotArea dataOnly="0" labelOnly="1" outline="0" fieldPosition="0">
        <references count="2">
          <reference field="0" count="1">
            <x v="41"/>
          </reference>
          <reference field="1" count="1" selected="0">
            <x v="41"/>
          </reference>
        </references>
      </pivotArea>
    </format>
    <format dxfId="349">
      <pivotArea dataOnly="0" labelOnly="1" outline="0" fieldPosition="0">
        <references count="2">
          <reference field="0" count="1">
            <x v="39"/>
          </reference>
          <reference field="1" count="1" selected="0">
            <x v="39"/>
          </reference>
        </references>
      </pivotArea>
    </format>
    <format dxfId="348">
      <pivotArea dataOnly="0" labelOnly="1" outline="0" fieldPosition="0">
        <references count="2">
          <reference field="0" count="1">
            <x v="8"/>
          </reference>
          <reference field="1" count="1" selected="0">
            <x v="8"/>
          </reference>
        </references>
      </pivotArea>
    </format>
    <format dxfId="347">
      <pivotArea dataOnly="0" labelOnly="1" outline="0" fieldPosition="0">
        <references count="2">
          <reference field="0" count="1">
            <x v="18"/>
          </reference>
          <reference field="1" count="1" selected="0">
            <x v="18"/>
          </reference>
        </references>
      </pivotArea>
    </format>
    <format dxfId="346">
      <pivotArea dataOnly="0" labelOnly="1" outline="0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34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344">
      <pivotArea dataOnly="0" labelOnly="1" outline="0" fieldPosition="0">
        <references count="2">
          <reference field="0" count="1">
            <x v="42"/>
          </reference>
          <reference field="1" count="1" selected="0">
            <x v="42"/>
          </reference>
        </references>
      </pivotArea>
    </format>
    <format dxfId="343">
      <pivotArea dataOnly="0" labelOnly="1" outline="0" fieldPosition="0">
        <references count="2">
          <reference field="0" count="1">
            <x v="13"/>
          </reference>
          <reference field="1" count="1" selected="0">
            <x v="13"/>
          </reference>
        </references>
      </pivotArea>
    </format>
    <format dxfId="342">
      <pivotArea dataOnly="0" labelOnly="1" outline="0" fieldPosition="0">
        <references count="2">
          <reference field="0" count="1">
            <x v="50"/>
          </reference>
          <reference field="1" count="1" selected="0">
            <x v="50"/>
          </reference>
        </references>
      </pivotArea>
    </format>
    <format dxfId="341">
      <pivotArea dataOnly="0" labelOnly="1" outline="0" fieldPosition="0">
        <references count="2">
          <reference field="0" count="1">
            <x v="20"/>
          </reference>
          <reference field="1" count="1" selected="0">
            <x v="20"/>
          </reference>
        </references>
      </pivotArea>
    </format>
    <format dxfId="340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339">
      <pivotArea dataOnly="0" labelOnly="1" outline="0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0" count="1">
            <x v="28"/>
          </reference>
          <reference field="1" count="1" selected="0">
            <x v="28"/>
          </reference>
        </references>
      </pivotArea>
    </format>
    <format dxfId="337">
      <pivotArea dataOnly="0" labelOnly="1" outline="0" fieldPosition="0">
        <references count="2">
          <reference field="0" count="1">
            <x v="31"/>
          </reference>
          <reference field="1" count="1" selected="0">
            <x v="31"/>
          </reference>
        </references>
      </pivotArea>
    </format>
    <format dxfId="336">
      <pivotArea dataOnly="0" labelOnly="1" outline="0" fieldPosition="0">
        <references count="2">
          <reference field="0" count="1">
            <x v="17"/>
          </reference>
          <reference field="1" count="1" selected="0">
            <x v="17"/>
          </reference>
        </references>
      </pivotArea>
    </format>
    <format dxfId="335">
      <pivotArea dataOnly="0" labelOnly="1" outline="0" fieldPosition="0">
        <references count="2">
          <reference field="0" count="1">
            <x v="47"/>
          </reference>
          <reference field="1" count="1" selected="0">
            <x v="47"/>
          </reference>
        </references>
      </pivotArea>
    </format>
    <format dxfId="334">
      <pivotArea dataOnly="0" labelOnly="1" outline="0" fieldPosition="0">
        <references count="2">
          <reference field="0" count="1">
            <x v="11"/>
          </reference>
          <reference field="1" count="1" selected="0">
            <x v="11"/>
          </reference>
        </references>
      </pivotArea>
    </format>
    <format dxfId="333">
      <pivotArea dataOnly="0" labelOnly="1" outline="0" fieldPosition="0">
        <references count="2">
          <reference field="0" count="1">
            <x v="37"/>
          </reference>
          <reference field="1" count="1" selected="0">
            <x v="37"/>
          </reference>
        </references>
      </pivotArea>
    </format>
    <format dxfId="332">
      <pivotArea dataOnly="0" labelOnly="1" outline="0" fieldPosition="0">
        <references count="2">
          <reference field="0" count="1">
            <x v="19"/>
          </reference>
          <reference field="1" count="1" selected="0">
            <x v="19"/>
          </reference>
        </references>
      </pivotArea>
    </format>
    <format dxfId="331">
      <pivotArea dataOnly="0" labelOnly="1" outline="0" fieldPosition="0">
        <references count="2">
          <reference field="0" count="1">
            <x v="21"/>
          </reference>
          <reference field="1" count="1" selected="0">
            <x v="21"/>
          </reference>
        </references>
      </pivotArea>
    </format>
    <format dxfId="330">
      <pivotArea dataOnly="0" labelOnly="1" outline="0" fieldPosition="0">
        <references count="2">
          <reference field="0" count="1">
            <x v="36"/>
          </reference>
          <reference field="1" count="1" selected="0">
            <x v="36"/>
          </reference>
        </references>
      </pivotArea>
    </format>
    <format dxfId="329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328">
      <pivotArea dataOnly="0" labelOnly="1" outline="0" fieldPosition="0">
        <references count="2">
          <reference field="0" count="1">
            <x v="26"/>
          </reference>
          <reference field="1" count="1" selected="0">
            <x v="26"/>
          </reference>
        </references>
      </pivotArea>
    </format>
    <format dxfId="327">
      <pivotArea dataOnly="0" labelOnly="1" outline="0" fieldPosition="0">
        <references count="2">
          <reference field="0" count="1">
            <x v="27"/>
          </reference>
          <reference field="1" count="1" selected="0">
            <x v="27"/>
          </reference>
        </references>
      </pivotArea>
    </format>
    <format dxfId="326">
      <pivotArea dataOnly="0" labelOnly="1" outline="0" fieldPosition="0">
        <references count="2">
          <reference field="0" count="1">
            <x v="49"/>
          </reference>
          <reference field="1" count="1" selected="0">
            <x v="49"/>
          </reference>
        </references>
      </pivotArea>
    </format>
    <format dxfId="325">
      <pivotArea dataOnly="0" labelOnly="1" outline="0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324">
      <pivotArea dataOnly="0" labelOnly="1" outline="0" fieldPosition="0">
        <references count="2">
          <reference field="0" count="1">
            <x v="9"/>
          </reference>
          <reference field="1" count="1" selected="0">
            <x v="9"/>
          </reference>
        </references>
      </pivotArea>
    </format>
    <format dxfId="323">
      <pivotArea dataOnly="0" labelOnly="1" outline="0" fieldPosition="0">
        <references count="2">
          <reference field="0" count="1">
            <x v="50"/>
          </reference>
          <reference field="1" count="1" selected="0">
            <x v="51"/>
          </reference>
        </references>
      </pivotArea>
    </format>
    <format dxfId="322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321">
      <pivotArea dataOnly="0" labelOnly="1" outline="0" fieldPosition="0">
        <references count="2">
          <reference field="0" count="1">
            <x v="10"/>
          </reference>
          <reference field="1" count="1" selected="0">
            <x v="10"/>
          </reference>
        </references>
      </pivotArea>
    </format>
    <format dxfId="320">
      <pivotArea dataOnly="0" labelOnly="1" outline="0" fieldPosition="0">
        <references count="2">
          <reference field="0" count="1">
            <x v="12"/>
          </reference>
          <reference field="1" count="1" selected="0">
            <x v="12"/>
          </reference>
        </references>
      </pivotArea>
    </format>
    <format dxfId="319">
      <pivotArea dataOnly="0" labelOnly="1" outline="0" fieldPosition="0">
        <references count="2">
          <reference field="0" count="1">
            <x v="14"/>
          </reference>
          <reference field="1" count="1" selected="0">
            <x v="14"/>
          </reference>
        </references>
      </pivotArea>
    </format>
    <format dxfId="318">
      <pivotArea dataOnly="0" labelOnly="1" outline="0" fieldPosition="0">
        <references count="2">
          <reference field="0" count="1">
            <x v="44"/>
          </reference>
          <reference field="1" count="1" selected="0">
            <x v="44"/>
          </reference>
        </references>
      </pivotArea>
    </format>
    <format dxfId="317">
      <pivotArea dataOnly="0" labelOnly="1" outline="0" fieldPosition="0">
        <references count="2">
          <reference field="0" count="1">
            <x v="38"/>
          </reference>
          <reference field="1" count="1" selected="0">
            <x v="38"/>
          </reference>
        </references>
      </pivotArea>
    </format>
    <format dxfId="316">
      <pivotArea dataOnly="0" labelOnly="1" outline="0" fieldPosition="0">
        <references count="2">
          <reference field="0" count="1">
            <x v="34"/>
          </reference>
          <reference field="1" count="1" selected="0">
            <x v="34"/>
          </reference>
        </references>
      </pivotArea>
    </format>
    <format dxfId="315">
      <pivotArea dataOnly="0" labelOnly="1" outline="0" fieldPosition="0">
        <references count="2">
          <reference field="0" count="1">
            <x v="48"/>
          </reference>
          <reference field="1" count="1" selected="0">
            <x v="48"/>
          </reference>
        </references>
      </pivotArea>
    </format>
    <format dxfId="314">
      <pivotArea dataOnly="0" labelOnly="1" outline="0" fieldPosition="0">
        <references count="2">
          <reference field="0" count="1">
            <x v="24"/>
          </reference>
          <reference field="1" count="1" selected="0">
            <x v="24"/>
          </reference>
        </references>
      </pivotArea>
    </format>
    <format dxfId="313">
      <pivotArea dataOnly="0" labelOnly="1" outline="0" fieldPosition="0">
        <references count="2">
          <reference field="0" count="1">
            <x v="35"/>
          </reference>
          <reference field="1" count="1" selected="0">
            <x v="35"/>
          </reference>
        </references>
      </pivotArea>
    </format>
    <format dxfId="312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311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310">
      <pivotArea dataOnly="0" labelOnly="1" outline="0" fieldPosition="0">
        <references count="1">
          <reference field="1" count="2">
            <x v="24"/>
            <x v="35"/>
          </reference>
        </references>
      </pivotArea>
    </format>
    <format dxfId="309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308">
      <pivotArea dataOnly="0" labelOnly="1" outline="0" fieldPosition="0">
        <references count="2">
          <reference field="0" count="1">
            <x v="40"/>
          </reference>
          <reference field="1" count="1" selected="0">
            <x v="40"/>
          </reference>
        </references>
      </pivotArea>
    </format>
    <format dxfId="307">
      <pivotArea dataOnly="0" labelOnly="1" outline="0" fieldPosition="0">
        <references count="2">
          <reference field="0" count="1">
            <x v="7"/>
          </reference>
          <reference field="1" count="1" selected="0">
            <x v="7"/>
          </reference>
        </references>
      </pivotArea>
    </format>
    <format dxfId="306">
      <pivotArea dataOnly="0" labelOnly="1" outline="0" fieldPosition="0">
        <references count="2">
          <reference field="0" count="1">
            <x v="43"/>
          </reference>
          <reference field="1" count="1" selected="0">
            <x v="43"/>
          </reference>
        </references>
      </pivotArea>
    </format>
    <format dxfId="305">
      <pivotArea dataOnly="0" labelOnly="1" outline="0" fieldPosition="0">
        <references count="2">
          <reference field="0" count="1">
            <x v="16"/>
          </reference>
          <reference field="1" count="1" selected="0">
            <x v="16"/>
          </reference>
        </references>
      </pivotArea>
    </format>
    <format dxfId="304">
      <pivotArea dataOnly="0" labelOnly="1" outline="0" fieldPosition="0">
        <references count="2">
          <reference field="0" count="1">
            <x v="25"/>
          </reference>
          <reference field="1" count="1" selected="0">
            <x v="25"/>
          </reference>
        </references>
      </pivotArea>
    </format>
    <format dxfId="303">
      <pivotArea dataOnly="0" labelOnly="1" outline="0" fieldPosition="0">
        <references count="2">
          <reference field="0" count="1">
            <x v="32"/>
          </reference>
          <reference field="1" count="1" selected="0">
            <x v="32"/>
          </reference>
        </references>
      </pivotArea>
    </format>
    <format dxfId="302">
      <pivotArea dataOnly="0" labelOnly="1" outline="0" fieldPosition="0">
        <references count="2">
          <reference field="0" count="1">
            <x v="45"/>
          </reference>
          <reference field="1" count="1" selected="0">
            <x v="45"/>
          </reference>
        </references>
      </pivotArea>
    </format>
    <format dxfId="301">
      <pivotArea dataOnly="0" labelOnly="1" outline="0" fieldPosition="0">
        <references count="2">
          <reference field="0" count="1">
            <x v="30"/>
          </reference>
          <reference field="1" count="1" selected="0">
            <x v="30"/>
          </reference>
        </references>
      </pivotArea>
    </format>
    <format dxfId="300">
      <pivotArea dataOnly="0" labelOnly="1" outline="0" fieldPosition="0">
        <references count="2">
          <reference field="0" count="1">
            <x v="15"/>
          </reference>
          <reference field="1" count="1" selected="0">
            <x v="15"/>
          </reference>
        </references>
      </pivotArea>
    </format>
    <format dxfId="299">
      <pivotArea dataOnly="0" labelOnly="1" outline="0" fieldPosition="0">
        <references count="2">
          <reference field="0" count="1">
            <x v="46"/>
          </reference>
          <reference field="1" count="1" selected="0">
            <x v="46"/>
          </reference>
        </references>
      </pivotArea>
    </format>
    <format dxfId="298">
      <pivotArea dataOnly="0" labelOnly="1" outline="0" fieldPosition="0">
        <references count="2">
          <reference field="0" count="1">
            <x v="23"/>
          </reference>
          <reference field="1" count="1" selected="0">
            <x v="23"/>
          </reference>
        </references>
      </pivotArea>
    </format>
    <format dxfId="297">
      <pivotArea dataOnly="0" labelOnly="1" outline="0" fieldPosition="0">
        <references count="2">
          <reference field="0" count="1">
            <x v="33"/>
          </reference>
          <reference field="1" count="1" selected="0">
            <x v="33"/>
          </reference>
        </references>
      </pivotArea>
    </format>
    <format dxfId="296">
      <pivotArea dataOnly="0" labelOnly="1" outline="0" fieldPosition="0">
        <references count="2">
          <reference field="0" count="1">
            <x v="22"/>
          </reference>
          <reference field="1" count="1" selected="0">
            <x v="22"/>
          </reference>
        </references>
      </pivotArea>
    </format>
    <format dxfId="295">
      <pivotArea dataOnly="0" labelOnly="1" outline="0" fieldPosition="0">
        <references count="2">
          <reference field="0" count="1">
            <x v="41"/>
          </reference>
          <reference field="1" count="1" selected="0">
            <x v="41"/>
          </reference>
        </references>
      </pivotArea>
    </format>
    <format dxfId="294">
      <pivotArea dataOnly="0" labelOnly="1" outline="0" fieldPosition="0">
        <references count="2">
          <reference field="0" count="1">
            <x v="39"/>
          </reference>
          <reference field="1" count="1" selected="0">
            <x v="39"/>
          </reference>
        </references>
      </pivotArea>
    </format>
    <format dxfId="293">
      <pivotArea dataOnly="0" labelOnly="1" outline="0" fieldPosition="0">
        <references count="2">
          <reference field="0" count="1">
            <x v="8"/>
          </reference>
          <reference field="1" count="1" selected="0">
            <x v="8"/>
          </reference>
        </references>
      </pivotArea>
    </format>
    <format dxfId="292">
      <pivotArea dataOnly="0" labelOnly="1" outline="0" fieldPosition="0">
        <references count="2">
          <reference field="0" count="1">
            <x v="18"/>
          </reference>
          <reference field="1" count="1" selected="0">
            <x v="18"/>
          </reference>
        </references>
      </pivotArea>
    </format>
    <format dxfId="291">
      <pivotArea dataOnly="0" labelOnly="1" outline="0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289">
      <pivotArea dataOnly="0" labelOnly="1" outline="0" fieldPosition="0">
        <references count="2">
          <reference field="0" count="1">
            <x v="42"/>
          </reference>
          <reference field="1" count="1" selected="0">
            <x v="42"/>
          </reference>
        </references>
      </pivotArea>
    </format>
    <format dxfId="288">
      <pivotArea dataOnly="0" labelOnly="1" outline="0" fieldPosition="0">
        <references count="2">
          <reference field="0" count="1">
            <x v="13"/>
          </reference>
          <reference field="1" count="1" selected="0">
            <x v="13"/>
          </reference>
        </references>
      </pivotArea>
    </format>
    <format dxfId="287">
      <pivotArea dataOnly="0" labelOnly="1" outline="0" fieldPosition="0">
        <references count="2">
          <reference field="0" count="1">
            <x v="50"/>
          </reference>
          <reference field="1" count="1" selected="0">
            <x v="50"/>
          </reference>
        </references>
      </pivotArea>
    </format>
    <format dxfId="286">
      <pivotArea dataOnly="0" labelOnly="1" outline="0" fieldPosition="0">
        <references count="2">
          <reference field="0" count="1">
            <x v="20"/>
          </reference>
          <reference field="1" count="1" selected="0">
            <x v="20"/>
          </reference>
        </references>
      </pivotArea>
    </format>
    <format dxfId="285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284">
      <pivotArea dataOnly="0" labelOnly="1" outline="0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283">
      <pivotArea dataOnly="0" labelOnly="1" outline="0" fieldPosition="0">
        <references count="2">
          <reference field="0" count="1">
            <x v="28"/>
          </reference>
          <reference field="1" count="1" selected="0">
            <x v="28"/>
          </reference>
        </references>
      </pivotArea>
    </format>
    <format dxfId="282">
      <pivotArea dataOnly="0" labelOnly="1" outline="0" fieldPosition="0">
        <references count="2">
          <reference field="0" count="1">
            <x v="31"/>
          </reference>
          <reference field="1" count="1" selected="0">
            <x v="31"/>
          </reference>
        </references>
      </pivotArea>
    </format>
    <format dxfId="281">
      <pivotArea dataOnly="0" labelOnly="1" outline="0" fieldPosition="0">
        <references count="2">
          <reference field="0" count="1">
            <x v="17"/>
          </reference>
          <reference field="1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0" count="1">
            <x v="47"/>
          </reference>
          <reference field="1" count="1" selected="0">
            <x v="47"/>
          </reference>
        </references>
      </pivotArea>
    </format>
    <format dxfId="279">
      <pivotArea dataOnly="0" labelOnly="1" outline="0" fieldPosition="0">
        <references count="2">
          <reference field="0" count="1">
            <x v="11"/>
          </reference>
          <reference field="1" count="1" selected="0">
            <x v="11"/>
          </reference>
        </references>
      </pivotArea>
    </format>
    <format dxfId="278">
      <pivotArea dataOnly="0" labelOnly="1" outline="0" fieldPosition="0">
        <references count="2">
          <reference field="0" count="1">
            <x v="37"/>
          </reference>
          <reference field="1" count="1" selected="0">
            <x v="37"/>
          </reference>
        </references>
      </pivotArea>
    </format>
    <format dxfId="277">
      <pivotArea dataOnly="0" labelOnly="1" outline="0" fieldPosition="0">
        <references count="2">
          <reference field="0" count="1">
            <x v="19"/>
          </reference>
          <reference field="1" count="1" selected="0">
            <x v="19"/>
          </reference>
        </references>
      </pivotArea>
    </format>
    <format dxfId="276">
      <pivotArea dataOnly="0" labelOnly="1" outline="0" fieldPosition="0">
        <references count="2">
          <reference field="0" count="1">
            <x v="21"/>
          </reference>
          <reference field="1" count="1" selected="0">
            <x v="21"/>
          </reference>
        </references>
      </pivotArea>
    </format>
    <format dxfId="275">
      <pivotArea dataOnly="0" labelOnly="1" outline="0" fieldPosition="0">
        <references count="2">
          <reference field="0" count="1">
            <x v="36"/>
          </reference>
          <reference field="1" count="1" selected="0">
            <x v="36"/>
          </reference>
        </references>
      </pivotArea>
    </format>
    <format dxfId="274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273">
      <pivotArea dataOnly="0" labelOnly="1" outline="0" fieldPosition="0">
        <references count="2">
          <reference field="0" count="1">
            <x v="26"/>
          </reference>
          <reference field="1" count="1" selected="0">
            <x v="26"/>
          </reference>
        </references>
      </pivotArea>
    </format>
    <format dxfId="272">
      <pivotArea dataOnly="0" labelOnly="1" outline="0" fieldPosition="0">
        <references count="2">
          <reference field="0" count="1">
            <x v="27"/>
          </reference>
          <reference field="1" count="1" selected="0">
            <x v="27"/>
          </reference>
        </references>
      </pivotArea>
    </format>
    <format dxfId="271">
      <pivotArea dataOnly="0" labelOnly="1" outline="0" fieldPosition="0">
        <references count="2">
          <reference field="0" count="1">
            <x v="49"/>
          </reference>
          <reference field="1" count="1" selected="0">
            <x v="49"/>
          </reference>
        </references>
      </pivotArea>
    </format>
    <format dxfId="270">
      <pivotArea dataOnly="0" labelOnly="1" outline="0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269">
      <pivotArea dataOnly="0" labelOnly="1" outline="0" fieldPosition="0">
        <references count="2">
          <reference field="0" count="1">
            <x v="9"/>
          </reference>
          <reference field="1" count="1" selected="0">
            <x v="9"/>
          </reference>
        </references>
      </pivotArea>
    </format>
    <format dxfId="268">
      <pivotArea dataOnly="0" labelOnly="1" outline="0" fieldPosition="0">
        <references count="2">
          <reference field="0" count="1">
            <x v="50"/>
          </reference>
          <reference field="1" count="1" selected="0">
            <x v="51"/>
          </reference>
        </references>
      </pivotArea>
    </format>
    <format dxfId="267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66">
      <pivotArea dataOnly="0" labelOnly="1" outline="0" fieldPosition="0">
        <references count="2">
          <reference field="0" count="1">
            <x v="10"/>
          </reference>
          <reference field="1" count="1" selected="0">
            <x v="10"/>
          </reference>
        </references>
      </pivotArea>
    </format>
    <format dxfId="265">
      <pivotArea dataOnly="0" labelOnly="1" outline="0" fieldPosition="0">
        <references count="2">
          <reference field="0" count="1">
            <x v="12"/>
          </reference>
          <reference field="1" count="1" selected="0">
            <x v="12"/>
          </reference>
        </references>
      </pivotArea>
    </format>
    <format dxfId="264">
      <pivotArea dataOnly="0" labelOnly="1" outline="0" fieldPosition="0">
        <references count="2">
          <reference field="0" count="1">
            <x v="14"/>
          </reference>
          <reference field="1" count="1" selected="0">
            <x v="14"/>
          </reference>
        </references>
      </pivotArea>
    </format>
    <format dxfId="263">
      <pivotArea dataOnly="0" labelOnly="1" outline="0" fieldPosition="0">
        <references count="2">
          <reference field="0" count="1">
            <x v="44"/>
          </reference>
          <reference field="1" count="1" selected="0">
            <x v="44"/>
          </reference>
        </references>
      </pivotArea>
    </format>
    <format dxfId="262">
      <pivotArea dataOnly="0" labelOnly="1" outline="0" fieldPosition="0">
        <references count="2">
          <reference field="0" count="1">
            <x v="38"/>
          </reference>
          <reference field="1" count="1" selected="0">
            <x v="38"/>
          </reference>
        </references>
      </pivotArea>
    </format>
    <format dxfId="261">
      <pivotArea dataOnly="0" labelOnly="1" outline="0" fieldPosition="0">
        <references count="2">
          <reference field="0" count="1">
            <x v="34"/>
          </reference>
          <reference field="1" count="1" selected="0">
            <x v="34"/>
          </reference>
        </references>
      </pivotArea>
    </format>
    <format dxfId="260">
      <pivotArea dataOnly="0" labelOnly="1" outline="0" fieldPosition="0">
        <references count="2">
          <reference field="0" count="1">
            <x v="48"/>
          </reference>
          <reference field="1" count="1" selected="0">
            <x v="48"/>
          </reference>
        </references>
      </pivotArea>
    </format>
    <format dxfId="259">
      <pivotArea dataOnly="0" labelOnly="1" outline="0" fieldPosition="0">
        <references count="2">
          <reference field="0" count="1">
            <x v="24"/>
          </reference>
          <reference field="1" count="1" selected="0">
            <x v="24"/>
          </reference>
        </references>
      </pivotArea>
    </format>
    <format dxfId="258">
      <pivotArea dataOnly="0" labelOnly="1" outline="0" fieldPosition="0">
        <references count="2">
          <reference field="0" count="1">
            <x v="35"/>
          </reference>
          <reference field="1" count="1" selected="0">
            <x v="35"/>
          </reference>
        </references>
      </pivotArea>
    </format>
    <format dxfId="257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256">
      <pivotArea dataOnly="0" labelOnly="1" outline="0" fieldPosition="0">
        <references count="2">
          <reference field="0" count="1">
            <x v="40"/>
          </reference>
          <reference field="1" count="1" selected="0">
            <x v="40"/>
          </reference>
        </references>
      </pivotArea>
    </format>
    <format dxfId="255">
      <pivotArea dataOnly="0" labelOnly="1" outline="0" fieldPosition="0">
        <references count="2">
          <reference field="0" count="1">
            <x v="7"/>
          </reference>
          <reference field="1" count="1" selected="0">
            <x v="7"/>
          </reference>
        </references>
      </pivotArea>
    </format>
    <format dxfId="254">
      <pivotArea dataOnly="0" labelOnly="1" outline="0" fieldPosition="0">
        <references count="2">
          <reference field="0" count="1">
            <x v="43"/>
          </reference>
          <reference field="1" count="1" selected="0">
            <x v="43"/>
          </reference>
        </references>
      </pivotArea>
    </format>
    <format dxfId="253">
      <pivotArea dataOnly="0" labelOnly="1" outline="0" fieldPosition="0">
        <references count="2">
          <reference field="0" count="1">
            <x v="16"/>
          </reference>
          <reference field="1" count="1" selected="0">
            <x v="16"/>
          </reference>
        </references>
      </pivotArea>
    </format>
    <format dxfId="252">
      <pivotArea dataOnly="0" labelOnly="1" outline="0" fieldPosition="0">
        <references count="2">
          <reference field="0" count="1">
            <x v="25"/>
          </reference>
          <reference field="1" count="1" selected="0">
            <x v="25"/>
          </reference>
        </references>
      </pivotArea>
    </format>
    <format dxfId="251">
      <pivotArea dataOnly="0" labelOnly="1" outline="0" fieldPosition="0">
        <references count="2">
          <reference field="0" count="1">
            <x v="32"/>
          </reference>
          <reference field="1" count="1" selected="0">
            <x v="32"/>
          </reference>
        </references>
      </pivotArea>
    </format>
    <format dxfId="250">
      <pivotArea dataOnly="0" labelOnly="1" outline="0" fieldPosition="0">
        <references count="2">
          <reference field="0" count="1">
            <x v="45"/>
          </reference>
          <reference field="1" count="1" selected="0">
            <x v="45"/>
          </reference>
        </references>
      </pivotArea>
    </format>
    <format dxfId="249">
      <pivotArea dataOnly="0" labelOnly="1" outline="0" fieldPosition="0">
        <references count="2">
          <reference field="0" count="1">
            <x v="30"/>
          </reference>
          <reference field="1" count="1" selected="0">
            <x v="30"/>
          </reference>
        </references>
      </pivotArea>
    </format>
    <format dxfId="248">
      <pivotArea dataOnly="0" labelOnly="1" outline="0" fieldPosition="0">
        <references count="2">
          <reference field="0" count="1">
            <x v="15"/>
          </reference>
          <reference field="1" count="1" selected="0">
            <x v="15"/>
          </reference>
        </references>
      </pivotArea>
    </format>
    <format dxfId="247">
      <pivotArea dataOnly="0" labelOnly="1" outline="0" fieldPosition="0">
        <references count="2">
          <reference field="0" count="1">
            <x v="46"/>
          </reference>
          <reference field="1" count="1" selected="0">
            <x v="46"/>
          </reference>
        </references>
      </pivotArea>
    </format>
    <format dxfId="246">
      <pivotArea dataOnly="0" labelOnly="1" outline="0" fieldPosition="0">
        <references count="2">
          <reference field="0" count="1">
            <x v="23"/>
          </reference>
          <reference field="1" count="1" selected="0">
            <x v="23"/>
          </reference>
        </references>
      </pivotArea>
    </format>
    <format dxfId="245">
      <pivotArea dataOnly="0" labelOnly="1" outline="0" fieldPosition="0">
        <references count="2">
          <reference field="0" count="1">
            <x v="33"/>
          </reference>
          <reference field="1" count="1" selected="0">
            <x v="33"/>
          </reference>
        </references>
      </pivotArea>
    </format>
    <format dxfId="244">
      <pivotArea dataOnly="0" labelOnly="1" outline="0" fieldPosition="0">
        <references count="2">
          <reference field="0" count="1">
            <x v="22"/>
          </reference>
          <reference field="1" count="1" selected="0">
            <x v="22"/>
          </reference>
        </references>
      </pivotArea>
    </format>
    <format dxfId="243">
      <pivotArea dataOnly="0" labelOnly="1" outline="0" fieldPosition="0">
        <references count="2">
          <reference field="0" count="1">
            <x v="41"/>
          </reference>
          <reference field="1" count="1" selected="0">
            <x v="41"/>
          </reference>
        </references>
      </pivotArea>
    </format>
    <format dxfId="242">
      <pivotArea dataOnly="0" labelOnly="1" outline="0" fieldPosition="0">
        <references count="2">
          <reference field="0" count="1">
            <x v="39"/>
          </reference>
          <reference field="1" count="1" selected="0">
            <x v="39"/>
          </reference>
        </references>
      </pivotArea>
    </format>
    <format dxfId="241">
      <pivotArea dataOnly="0" labelOnly="1" outline="0" fieldPosition="0">
        <references count="2">
          <reference field="0" count="1">
            <x v="8"/>
          </reference>
          <reference field="1" count="1" selected="0">
            <x v="8"/>
          </reference>
        </references>
      </pivotArea>
    </format>
    <format dxfId="240">
      <pivotArea dataOnly="0" labelOnly="1" outline="0" fieldPosition="0">
        <references count="2">
          <reference field="0" count="1">
            <x v="18"/>
          </reference>
          <reference field="1" count="1" selected="0">
            <x v="18"/>
          </reference>
        </references>
      </pivotArea>
    </format>
    <format dxfId="239">
      <pivotArea dataOnly="0" labelOnly="1" outline="0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23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237">
      <pivotArea dataOnly="0" labelOnly="1" outline="0" fieldPosition="0">
        <references count="2">
          <reference field="0" count="1">
            <x v="42"/>
          </reference>
          <reference field="1" count="1" selected="0">
            <x v="42"/>
          </reference>
        </references>
      </pivotArea>
    </format>
    <format dxfId="236">
      <pivotArea dataOnly="0" labelOnly="1" outline="0" fieldPosition="0">
        <references count="2">
          <reference field="0" count="1">
            <x v="13"/>
          </reference>
          <reference field="1" count="1" selected="0">
            <x v="13"/>
          </reference>
        </references>
      </pivotArea>
    </format>
    <format dxfId="235">
      <pivotArea dataOnly="0" labelOnly="1" outline="0" fieldPosition="0">
        <references count="2">
          <reference field="0" count="1">
            <x v="50"/>
          </reference>
          <reference field="1" count="1" selected="0">
            <x v="50"/>
          </reference>
        </references>
      </pivotArea>
    </format>
    <format dxfId="234">
      <pivotArea dataOnly="0" labelOnly="1" outline="0" fieldPosition="0">
        <references count="2">
          <reference field="0" count="1">
            <x v="20"/>
          </reference>
          <reference field="1" count="1" selected="0">
            <x v="20"/>
          </reference>
        </references>
      </pivotArea>
    </format>
    <format dxfId="233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232">
      <pivotArea dataOnly="0" labelOnly="1" outline="0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231">
      <pivotArea dataOnly="0" labelOnly="1" outline="0" fieldPosition="0">
        <references count="2">
          <reference field="0" count="1">
            <x v="28"/>
          </reference>
          <reference field="1" count="1" selected="0">
            <x v="28"/>
          </reference>
        </references>
      </pivotArea>
    </format>
    <format dxfId="230">
      <pivotArea dataOnly="0" labelOnly="1" outline="0" fieldPosition="0">
        <references count="2">
          <reference field="0" count="1">
            <x v="31"/>
          </reference>
          <reference field="1" count="1" selected="0">
            <x v="31"/>
          </reference>
        </references>
      </pivotArea>
    </format>
    <format dxfId="229">
      <pivotArea dataOnly="0" labelOnly="1" outline="0" fieldPosition="0">
        <references count="2">
          <reference field="0" count="1">
            <x v="17"/>
          </reference>
          <reference field="1" count="1" selected="0">
            <x v="17"/>
          </reference>
        </references>
      </pivotArea>
    </format>
    <format dxfId="228">
      <pivotArea dataOnly="0" labelOnly="1" outline="0" fieldPosition="0">
        <references count="2">
          <reference field="0" count="1">
            <x v="47"/>
          </reference>
          <reference field="1" count="1" selected="0">
            <x v="47"/>
          </reference>
        </references>
      </pivotArea>
    </format>
    <format dxfId="227">
      <pivotArea dataOnly="0" labelOnly="1" outline="0" fieldPosition="0">
        <references count="2">
          <reference field="0" count="1">
            <x v="11"/>
          </reference>
          <reference field="1" count="1" selected="0">
            <x v="11"/>
          </reference>
        </references>
      </pivotArea>
    </format>
    <format dxfId="226">
      <pivotArea dataOnly="0" labelOnly="1" outline="0" fieldPosition="0">
        <references count="2">
          <reference field="0" count="1">
            <x v="37"/>
          </reference>
          <reference field="1" count="1" selected="0">
            <x v="37"/>
          </reference>
        </references>
      </pivotArea>
    </format>
    <format dxfId="225">
      <pivotArea dataOnly="0" labelOnly="1" outline="0" fieldPosition="0">
        <references count="2">
          <reference field="0" count="1">
            <x v="19"/>
          </reference>
          <reference field="1" count="1" selected="0">
            <x v="19"/>
          </reference>
        </references>
      </pivotArea>
    </format>
    <format dxfId="224">
      <pivotArea dataOnly="0" labelOnly="1" outline="0" fieldPosition="0">
        <references count="2">
          <reference field="0" count="1">
            <x v="21"/>
          </reference>
          <reference field="1" count="1" selected="0">
            <x v="21"/>
          </reference>
        </references>
      </pivotArea>
    </format>
    <format dxfId="223">
      <pivotArea dataOnly="0" labelOnly="1" outline="0" fieldPosition="0">
        <references count="2">
          <reference field="0" count="1">
            <x v="36"/>
          </reference>
          <reference field="1" count="1" selected="0">
            <x v="36"/>
          </reference>
        </references>
      </pivotArea>
    </format>
    <format dxfId="222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221">
      <pivotArea dataOnly="0" labelOnly="1" outline="0" fieldPosition="0">
        <references count="2">
          <reference field="0" count="1">
            <x v="26"/>
          </reference>
          <reference field="1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0" count="1">
            <x v="27"/>
          </reference>
          <reference field="1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0" count="1">
            <x v="49"/>
          </reference>
          <reference field="1" count="1" selected="0">
            <x v="49"/>
          </reference>
        </references>
      </pivotArea>
    </format>
    <format dxfId="218">
      <pivotArea dataOnly="0" labelOnly="1" outline="0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217">
      <pivotArea dataOnly="0" labelOnly="1" outline="0" fieldPosition="0">
        <references count="2">
          <reference field="0" count="1">
            <x v="9"/>
          </reference>
          <reference field="1" count="1" selected="0">
            <x v="9"/>
          </reference>
        </references>
      </pivotArea>
    </format>
    <format dxfId="216">
      <pivotArea dataOnly="0" labelOnly="1" outline="0" fieldPosition="0">
        <references count="2">
          <reference field="0" count="1">
            <x v="50"/>
          </reference>
          <reference field="1" count="1" selected="0">
            <x v="51"/>
          </reference>
        </references>
      </pivotArea>
    </format>
    <format dxfId="215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14">
      <pivotArea dataOnly="0" labelOnly="1" outline="0" fieldPosition="0">
        <references count="2">
          <reference field="0" count="1">
            <x v="10"/>
          </reference>
          <reference field="1" count="1" selected="0">
            <x v="10"/>
          </reference>
        </references>
      </pivotArea>
    </format>
    <format dxfId="213">
      <pivotArea dataOnly="0" labelOnly="1" outline="0" fieldPosition="0">
        <references count="2">
          <reference field="0" count="1">
            <x v="12"/>
          </reference>
          <reference field="1" count="1" selected="0">
            <x v="12"/>
          </reference>
        </references>
      </pivotArea>
    </format>
    <format dxfId="212">
      <pivotArea dataOnly="0" labelOnly="1" outline="0" fieldPosition="0">
        <references count="2">
          <reference field="0" count="1">
            <x v="14"/>
          </reference>
          <reference field="1" count="1" selected="0">
            <x v="14"/>
          </reference>
        </references>
      </pivotArea>
    </format>
    <format dxfId="211">
      <pivotArea dataOnly="0" labelOnly="1" outline="0" fieldPosition="0">
        <references count="2">
          <reference field="0" count="1">
            <x v="44"/>
          </reference>
          <reference field="1" count="1" selected="0">
            <x v="44"/>
          </reference>
        </references>
      </pivotArea>
    </format>
    <format dxfId="210">
      <pivotArea dataOnly="0" labelOnly="1" outline="0" fieldPosition="0">
        <references count="2">
          <reference field="0" count="1">
            <x v="38"/>
          </reference>
          <reference field="1" count="1" selected="0">
            <x v="38"/>
          </reference>
        </references>
      </pivotArea>
    </format>
    <format dxfId="209">
      <pivotArea dataOnly="0" labelOnly="1" outline="0" fieldPosition="0">
        <references count="2">
          <reference field="0" count="1">
            <x v="34"/>
          </reference>
          <reference field="1" count="1" selected="0">
            <x v="34"/>
          </reference>
        </references>
      </pivotArea>
    </format>
    <format dxfId="208">
      <pivotArea dataOnly="0" labelOnly="1" outline="0" fieldPosition="0">
        <references count="2">
          <reference field="0" count="1">
            <x v="48"/>
          </reference>
          <reference field="1" count="1" selected="0">
            <x v="48"/>
          </reference>
        </references>
      </pivotArea>
    </format>
    <format dxfId="207">
      <pivotArea dataOnly="0" labelOnly="1" outline="0" fieldPosition="0">
        <references count="2">
          <reference field="0" count="1">
            <x v="24"/>
          </reference>
          <reference field="1" count="1" selected="0">
            <x v="24"/>
          </reference>
        </references>
      </pivotArea>
    </format>
    <format dxfId="206">
      <pivotArea dataOnly="0" labelOnly="1" outline="0" fieldPosition="0">
        <references count="2">
          <reference field="0" count="1">
            <x v="35"/>
          </reference>
          <reference field="1" count="1" selected="0">
            <x v="35"/>
          </reference>
        </references>
      </pivotArea>
    </format>
    <format dxfId="205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2">
      <pivotArea dataOnly="0" labelOnly="1" outline="0" fieldPosition="0">
        <references count="1">
          <reference field="1" count="2">
            <x v="24"/>
            <x v="35"/>
          </reference>
        </references>
      </pivotArea>
    </format>
    <format dxfId="201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200">
      <pivotArea dataOnly="0" labelOnly="1" outline="0" fieldPosition="0">
        <references count="2">
          <reference field="0" count="1">
            <x v="40"/>
          </reference>
          <reference field="1" count="1" selected="0">
            <x v="40"/>
          </reference>
        </references>
      </pivotArea>
    </format>
    <format dxfId="199">
      <pivotArea dataOnly="0" labelOnly="1" outline="0" fieldPosition="0">
        <references count="2">
          <reference field="0" count="1">
            <x v="7"/>
          </reference>
          <reference field="1" count="1" selected="0">
            <x v="7"/>
          </reference>
        </references>
      </pivotArea>
    </format>
    <format dxfId="198">
      <pivotArea dataOnly="0" labelOnly="1" outline="0" fieldPosition="0">
        <references count="2">
          <reference field="0" count="1">
            <x v="43"/>
          </reference>
          <reference field="1" count="1" selected="0">
            <x v="43"/>
          </reference>
        </references>
      </pivotArea>
    </format>
    <format dxfId="197">
      <pivotArea dataOnly="0" labelOnly="1" outline="0" fieldPosition="0">
        <references count="2">
          <reference field="0" count="1">
            <x v="16"/>
          </reference>
          <reference field="1" count="1" selected="0">
            <x v="16"/>
          </reference>
        </references>
      </pivotArea>
    </format>
    <format dxfId="196">
      <pivotArea dataOnly="0" labelOnly="1" outline="0" fieldPosition="0">
        <references count="2">
          <reference field="0" count="1">
            <x v="25"/>
          </reference>
          <reference field="1" count="1" selected="0">
            <x v="25"/>
          </reference>
        </references>
      </pivotArea>
    </format>
    <format dxfId="195">
      <pivotArea dataOnly="0" labelOnly="1" outline="0" fieldPosition="0">
        <references count="2">
          <reference field="0" count="1">
            <x v="32"/>
          </reference>
          <reference field="1" count="1" selected="0">
            <x v="32"/>
          </reference>
        </references>
      </pivotArea>
    </format>
    <format dxfId="194">
      <pivotArea dataOnly="0" labelOnly="1" outline="0" fieldPosition="0">
        <references count="2">
          <reference field="0" count="1">
            <x v="45"/>
          </reference>
          <reference field="1" count="1" selected="0">
            <x v="45"/>
          </reference>
        </references>
      </pivotArea>
    </format>
    <format dxfId="193">
      <pivotArea dataOnly="0" labelOnly="1" outline="0" fieldPosition="0">
        <references count="2">
          <reference field="0" count="1">
            <x v="30"/>
          </reference>
          <reference field="1" count="1" selected="0">
            <x v="30"/>
          </reference>
        </references>
      </pivotArea>
    </format>
    <format dxfId="192">
      <pivotArea dataOnly="0" labelOnly="1" outline="0" fieldPosition="0">
        <references count="2">
          <reference field="0" count="1">
            <x v="15"/>
          </reference>
          <reference field="1" count="1" selected="0">
            <x v="15"/>
          </reference>
        </references>
      </pivotArea>
    </format>
    <format dxfId="191">
      <pivotArea dataOnly="0" labelOnly="1" outline="0" fieldPosition="0">
        <references count="2">
          <reference field="0" count="1">
            <x v="46"/>
          </reference>
          <reference field="1" count="1" selected="0">
            <x v="46"/>
          </reference>
        </references>
      </pivotArea>
    </format>
    <format dxfId="190">
      <pivotArea dataOnly="0" labelOnly="1" outline="0" fieldPosition="0">
        <references count="2">
          <reference field="0" count="1">
            <x v="23"/>
          </reference>
          <reference field="1" count="1" selected="0">
            <x v="23"/>
          </reference>
        </references>
      </pivotArea>
    </format>
    <format dxfId="189">
      <pivotArea dataOnly="0" labelOnly="1" outline="0" fieldPosition="0">
        <references count="2">
          <reference field="0" count="1">
            <x v="33"/>
          </reference>
          <reference field="1" count="1" selected="0">
            <x v="33"/>
          </reference>
        </references>
      </pivotArea>
    </format>
    <format dxfId="188">
      <pivotArea dataOnly="0" labelOnly="1" outline="0" fieldPosition="0">
        <references count="2">
          <reference field="0" count="1">
            <x v="22"/>
          </reference>
          <reference field="1" count="1" selected="0">
            <x v="22"/>
          </reference>
        </references>
      </pivotArea>
    </format>
    <format dxfId="187">
      <pivotArea dataOnly="0" labelOnly="1" outline="0" fieldPosition="0">
        <references count="2">
          <reference field="0" count="1">
            <x v="41"/>
          </reference>
          <reference field="1" count="1" selected="0">
            <x v="41"/>
          </reference>
        </references>
      </pivotArea>
    </format>
    <format dxfId="186">
      <pivotArea dataOnly="0" labelOnly="1" outline="0" fieldPosition="0">
        <references count="2">
          <reference field="0" count="1">
            <x v="39"/>
          </reference>
          <reference field="1" count="1" selected="0">
            <x v="39"/>
          </reference>
        </references>
      </pivotArea>
    </format>
    <format dxfId="185">
      <pivotArea dataOnly="0" labelOnly="1" outline="0" fieldPosition="0">
        <references count="2">
          <reference field="0" count="1">
            <x v="8"/>
          </reference>
          <reference field="1" count="1" selected="0">
            <x v="8"/>
          </reference>
        </references>
      </pivotArea>
    </format>
    <format dxfId="184">
      <pivotArea dataOnly="0" labelOnly="1" outline="0" fieldPosition="0">
        <references count="2">
          <reference field="0" count="1">
            <x v="18"/>
          </reference>
          <reference field="1" count="1" selected="0">
            <x v="18"/>
          </reference>
        </references>
      </pivotArea>
    </format>
    <format dxfId="183">
      <pivotArea dataOnly="0" labelOnly="1" outline="0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182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81">
      <pivotArea dataOnly="0" labelOnly="1" outline="0" fieldPosition="0">
        <references count="2">
          <reference field="0" count="1">
            <x v="42"/>
          </reference>
          <reference field="1" count="1" selected="0">
            <x v="42"/>
          </reference>
        </references>
      </pivotArea>
    </format>
    <format dxfId="180">
      <pivotArea dataOnly="0" labelOnly="1" outline="0" fieldPosition="0">
        <references count="2">
          <reference field="0" count="1">
            <x v="13"/>
          </reference>
          <reference field="1" count="1" selected="0">
            <x v="13"/>
          </reference>
        </references>
      </pivotArea>
    </format>
    <format dxfId="179">
      <pivotArea dataOnly="0" labelOnly="1" outline="0" fieldPosition="0">
        <references count="2">
          <reference field="0" count="1">
            <x v="50"/>
          </reference>
          <reference field="1" count="1" selected="0">
            <x v="50"/>
          </reference>
        </references>
      </pivotArea>
    </format>
    <format dxfId="178">
      <pivotArea dataOnly="0" labelOnly="1" outline="0" fieldPosition="0">
        <references count="2">
          <reference field="0" count="1">
            <x v="20"/>
          </reference>
          <reference field="1" count="1" selected="0">
            <x v="20"/>
          </reference>
        </references>
      </pivotArea>
    </format>
    <format dxfId="177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176">
      <pivotArea dataOnly="0" labelOnly="1" outline="0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175">
      <pivotArea dataOnly="0" labelOnly="1" outline="0" fieldPosition="0">
        <references count="2">
          <reference field="0" count="1">
            <x v="28"/>
          </reference>
          <reference field="1" count="1" selected="0">
            <x v="28"/>
          </reference>
        </references>
      </pivotArea>
    </format>
    <format dxfId="174">
      <pivotArea dataOnly="0" labelOnly="1" outline="0" fieldPosition="0">
        <references count="2">
          <reference field="0" count="1">
            <x v="31"/>
          </reference>
          <reference field="1" count="1" selected="0">
            <x v="31"/>
          </reference>
        </references>
      </pivotArea>
    </format>
    <format dxfId="173">
      <pivotArea dataOnly="0" labelOnly="1" outline="0" fieldPosition="0">
        <references count="2">
          <reference field="0" count="1">
            <x v="17"/>
          </reference>
          <reference field="1" count="1" selected="0">
            <x v="17"/>
          </reference>
        </references>
      </pivotArea>
    </format>
    <format dxfId="172">
      <pivotArea dataOnly="0" labelOnly="1" outline="0" fieldPosition="0">
        <references count="2">
          <reference field="0" count="1">
            <x v="47"/>
          </reference>
          <reference field="1" count="1" selected="0">
            <x v="47"/>
          </reference>
        </references>
      </pivotArea>
    </format>
    <format dxfId="171">
      <pivotArea dataOnly="0" labelOnly="1" outline="0" fieldPosition="0">
        <references count="2">
          <reference field="0" count="1">
            <x v="11"/>
          </reference>
          <reference field="1" count="1" selected="0">
            <x v="11"/>
          </reference>
        </references>
      </pivotArea>
    </format>
    <format dxfId="170">
      <pivotArea dataOnly="0" labelOnly="1" outline="0" fieldPosition="0">
        <references count="2">
          <reference field="0" count="1">
            <x v="37"/>
          </reference>
          <reference field="1" count="1" selected="0">
            <x v="37"/>
          </reference>
        </references>
      </pivotArea>
    </format>
    <format dxfId="169">
      <pivotArea dataOnly="0" labelOnly="1" outline="0" fieldPosition="0">
        <references count="2">
          <reference field="0" count="1">
            <x v="19"/>
          </reference>
          <reference field="1" count="1" selected="0">
            <x v="19"/>
          </reference>
        </references>
      </pivotArea>
    </format>
    <format dxfId="168">
      <pivotArea dataOnly="0" labelOnly="1" outline="0" fieldPosition="0">
        <references count="2">
          <reference field="0" count="1">
            <x v="21"/>
          </reference>
          <reference field="1" count="1" selected="0">
            <x v="21"/>
          </reference>
        </references>
      </pivotArea>
    </format>
    <format dxfId="167">
      <pivotArea dataOnly="0" labelOnly="1" outline="0" fieldPosition="0">
        <references count="2">
          <reference field="0" count="1">
            <x v="36"/>
          </reference>
          <reference field="1" count="1" selected="0">
            <x v="36"/>
          </reference>
        </references>
      </pivotArea>
    </format>
    <format dxfId="166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65">
      <pivotArea dataOnly="0" labelOnly="1" outline="0" fieldPosition="0">
        <references count="2">
          <reference field="0" count="1">
            <x v="26"/>
          </reference>
          <reference field="1" count="1" selected="0">
            <x v="26"/>
          </reference>
        </references>
      </pivotArea>
    </format>
    <format dxfId="164">
      <pivotArea dataOnly="0" labelOnly="1" outline="0" fieldPosition="0">
        <references count="2">
          <reference field="0" count="1">
            <x v="27"/>
          </reference>
          <reference field="1" count="1" selected="0">
            <x v="27"/>
          </reference>
        </references>
      </pivotArea>
    </format>
    <format dxfId="163">
      <pivotArea dataOnly="0" labelOnly="1" outline="0" fieldPosition="0">
        <references count="2">
          <reference field="0" count="1">
            <x v="49"/>
          </reference>
          <reference field="1" count="1" selected="0">
            <x v="49"/>
          </reference>
        </references>
      </pivotArea>
    </format>
    <format dxfId="162">
      <pivotArea dataOnly="0" labelOnly="1" outline="0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161">
      <pivotArea dataOnly="0" labelOnly="1" outline="0" fieldPosition="0">
        <references count="2">
          <reference field="0" count="1">
            <x v="9"/>
          </reference>
          <reference field="1" count="1" selected="0">
            <x v="9"/>
          </reference>
        </references>
      </pivotArea>
    </format>
    <format dxfId="160">
      <pivotArea dataOnly="0" labelOnly="1" outline="0" fieldPosition="0">
        <references count="2">
          <reference field="0" count="1">
            <x v="50"/>
          </reference>
          <reference field="1" count="1" selected="0">
            <x v="51"/>
          </reference>
        </references>
      </pivotArea>
    </format>
    <format dxfId="159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58">
      <pivotArea dataOnly="0" labelOnly="1" outline="0" fieldPosition="0">
        <references count="2">
          <reference field="0" count="1">
            <x v="10"/>
          </reference>
          <reference field="1" count="1" selected="0">
            <x v="10"/>
          </reference>
        </references>
      </pivotArea>
    </format>
    <format dxfId="157">
      <pivotArea dataOnly="0" labelOnly="1" outline="0" fieldPosition="0">
        <references count="2">
          <reference field="0" count="1">
            <x v="12"/>
          </reference>
          <reference field="1" count="1" selected="0">
            <x v="12"/>
          </reference>
        </references>
      </pivotArea>
    </format>
    <format dxfId="156">
      <pivotArea dataOnly="0" labelOnly="1" outline="0" fieldPosition="0">
        <references count="2">
          <reference field="0" count="1">
            <x v="14"/>
          </reference>
          <reference field="1" count="1" selected="0">
            <x v="14"/>
          </reference>
        </references>
      </pivotArea>
    </format>
    <format dxfId="155">
      <pivotArea dataOnly="0" labelOnly="1" outline="0" fieldPosition="0">
        <references count="2">
          <reference field="0" count="1">
            <x v="44"/>
          </reference>
          <reference field="1" count="1" selected="0">
            <x v="44"/>
          </reference>
        </references>
      </pivotArea>
    </format>
    <format dxfId="154">
      <pivotArea dataOnly="0" labelOnly="1" outline="0" fieldPosition="0">
        <references count="2">
          <reference field="0" count="1">
            <x v="38"/>
          </reference>
          <reference field="1" count="1" selected="0">
            <x v="38"/>
          </reference>
        </references>
      </pivotArea>
    </format>
    <format dxfId="153">
      <pivotArea dataOnly="0" labelOnly="1" outline="0" fieldPosition="0">
        <references count="2">
          <reference field="0" count="1">
            <x v="34"/>
          </reference>
          <reference field="1" count="1" selected="0">
            <x v="34"/>
          </reference>
        </references>
      </pivotArea>
    </format>
    <format dxfId="152">
      <pivotArea dataOnly="0" labelOnly="1" outline="0" fieldPosition="0">
        <references count="2">
          <reference field="0" count="1">
            <x v="48"/>
          </reference>
          <reference field="1" count="1" selected="0">
            <x v="48"/>
          </reference>
        </references>
      </pivotArea>
    </format>
    <format dxfId="151">
      <pivotArea dataOnly="0" labelOnly="1" outline="0" fieldPosition="0">
        <references count="2">
          <reference field="0" count="1">
            <x v="24"/>
          </reference>
          <reference field="1" count="1" selected="0">
            <x v="24"/>
          </reference>
        </references>
      </pivotArea>
    </format>
    <format dxfId="150">
      <pivotArea dataOnly="0" labelOnly="1" outline="0" fieldPosition="0">
        <references count="2">
          <reference field="0" count="1">
            <x v="35"/>
          </reference>
          <reference field="1" count="1" selected="0">
            <x v="35"/>
          </reference>
        </references>
      </pivotArea>
    </format>
    <format dxfId="149">
      <pivotArea type="origin" dataOnly="0" labelOnly="1" outline="0" fieldPosition="0"/>
    </format>
    <format dxfId="148">
      <pivotArea field="-2" type="button" dataOnly="0" labelOnly="1" outline="0" axis="axisCol" fieldPosition="0"/>
    </format>
    <format dxfId="147">
      <pivotArea type="topRight" dataOnly="0" labelOnly="1" outline="0" fieldPosition="0"/>
    </format>
    <format dxfId="146">
      <pivotArea field="1" type="button" dataOnly="0" labelOnly="1" outline="0" axis="axisRow" fieldPosition="0"/>
    </format>
    <format dxfId="145">
      <pivotArea field="0" type="button" dataOnly="0" labelOnly="1" outline="0" axis="axisRow" fieldPosition="1"/>
    </format>
    <format dxfId="1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43">
      <pivotArea type="origin" dataOnly="0" labelOnly="1" outline="0" fieldPosition="0"/>
    </format>
    <format dxfId="142">
      <pivotArea field="-2" type="button" dataOnly="0" labelOnly="1" outline="0" axis="axisCol" fieldPosition="0"/>
    </format>
    <format dxfId="141">
      <pivotArea type="topRight" dataOnly="0" labelOnly="1" outline="0" fieldPosition="0"/>
    </format>
    <format dxfId="140">
      <pivotArea field="1" type="button" dataOnly="0" labelOnly="1" outline="0" axis="axisRow" fieldPosition="0"/>
    </format>
    <format dxfId="139">
      <pivotArea field="0" type="button" dataOnly="0" labelOnly="1" outline="0" axis="axisRow" fieldPosition="1"/>
    </format>
    <format dxfId="1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36">
      <pivotArea field="1" type="button" dataOnly="0" labelOnly="1" outline="0" axis="axisRow" fieldPosition="0"/>
    </format>
    <format dxfId="135">
      <pivotArea field="0" type="button" dataOnly="0" labelOnly="1" outline="0" axis="axisRow" fieldPosition="1"/>
    </format>
    <format dxfId="134">
      <pivotArea type="origin" dataOnly="0" labelOnly="1" outline="0" fieldPosition="0"/>
    </format>
    <format dxfId="133">
      <pivotArea field="-2" type="button" dataOnly="0" labelOnly="1" outline="0" axis="axisCol" fieldPosition="0"/>
    </format>
    <format dxfId="132">
      <pivotArea type="topRight" dataOnly="0" labelOnly="1" outline="0" fieldPosition="0"/>
    </format>
    <format dxfId="131">
      <pivotArea field="1" type="button" dataOnly="0" labelOnly="1" outline="0" axis="axisRow" fieldPosition="0"/>
    </format>
    <format dxfId="130">
      <pivotArea field="0" type="button" dataOnly="0" labelOnly="1" outline="0" axis="axisRow" fieldPosition="1"/>
    </format>
    <format dxfId="1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28">
      <pivotArea type="all" dataOnly="0" outline="0" fieldPosition="0"/>
    </format>
    <format dxfId="127">
      <pivotArea type="origin" dataOnly="0" labelOnly="1" outline="0" offset="B1" fieldPosition="0"/>
    </format>
    <format dxfId="126">
      <pivotArea field="-2" type="button" dataOnly="0" labelOnly="1" outline="0" axis="axisCol" fieldPosition="0"/>
    </format>
    <format dxfId="125">
      <pivotArea type="topRight" dataOnly="0" labelOnly="1" outline="0" offset="A1:C1" fieldPosition="0"/>
    </format>
    <format dxfId="124">
      <pivotArea field="0" type="button" dataOnly="0" labelOnly="1" outline="0" axis="axisRow" fieldPosition="1"/>
    </format>
    <format dxfId="1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2">
      <pivotArea type="topRight" dataOnly="0" labelOnly="1" outline="0" offset="A1:C1" fieldPosition="0"/>
    </format>
    <format dxfId="121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1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9">
      <pivotArea dataOnly="0" labelOnly="1" outline="0" fieldPosition="0">
        <references count="2">
          <reference field="0" count="1">
            <x v="50"/>
          </reference>
          <reference field="1" count="1" selected="0">
            <x v="50"/>
          </reference>
        </references>
      </pivotArea>
    </format>
    <format dxfId="118">
      <pivotArea dataOnly="0" labelOnly="1" outline="0" fieldPosition="0">
        <references count="2">
          <reference field="0" count="1">
            <x v="25"/>
          </reference>
          <reference field="1" count="1" selected="0">
            <x v="25"/>
          </reference>
        </references>
      </pivotArea>
    </format>
    <format dxfId="117">
      <pivotArea dataOnly="0" labelOnly="1" outline="0" fieldPosition="0">
        <references count="2">
          <reference field="0" count="1">
            <x v="17"/>
          </reference>
          <reference field="1" count="1" selected="0">
            <x v="17"/>
          </reference>
        </references>
      </pivotArea>
    </format>
    <format dxfId="116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15">
      <pivotArea dataOnly="0" labelOnly="1" outline="0" fieldPosition="0">
        <references count="2">
          <reference field="0" count="1">
            <x v="16"/>
          </reference>
          <reference field="1" count="1" selected="0">
            <x v="16"/>
          </reference>
        </references>
      </pivotArea>
    </format>
    <format dxfId="114">
      <pivotArea dataOnly="0" labelOnly="1" outline="0" fieldPosition="0">
        <references count="2">
          <reference field="0" count="1">
            <x v="40"/>
          </reference>
          <reference field="1" count="1" selected="0">
            <x v="40"/>
          </reference>
        </references>
      </pivotArea>
    </format>
    <format dxfId="113">
      <pivotArea dataOnly="0" labelOnly="1" outline="0" fieldPosition="0">
        <references count="2">
          <reference field="0" count="1">
            <x v="20"/>
          </reference>
          <reference field="1" count="1" selected="0">
            <x v="20"/>
          </reference>
        </references>
      </pivotArea>
    </format>
    <format dxfId="112">
      <pivotArea dataOnly="0" labelOnly="1" outline="0" fieldPosition="0">
        <references count="2">
          <reference field="0" count="1">
            <x v="32"/>
          </reference>
          <reference field="1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0" count="1">
            <x v="21"/>
          </reference>
          <reference field="1" count="1" selected="0">
            <x v="21"/>
          </reference>
        </references>
      </pivotArea>
    </format>
    <format dxfId="110">
      <pivotArea dataOnly="0" labelOnly="1" outline="0" fieldPosition="0">
        <references count="2">
          <reference field="0" count="1">
            <x v="50"/>
          </reference>
          <reference field="1" count="1" selected="0">
            <x v="51"/>
          </reference>
        </references>
      </pivotArea>
    </format>
    <format dxfId="109">
      <pivotArea dataOnly="0" labelOnly="1" outline="0" fieldPosition="0">
        <references count="2">
          <reference field="0" count="1">
            <x v="28"/>
          </reference>
          <reference field="1" count="1" selected="0">
            <x v="28"/>
          </reference>
        </references>
      </pivotArea>
    </format>
    <format dxfId="108">
      <pivotArea dataOnly="0" labelOnly="1" outline="0" fieldPosition="0">
        <references count="2">
          <reference field="0" count="1">
            <x v="30"/>
          </reference>
          <reference field="1" count="1" selected="0">
            <x v="30"/>
          </reference>
        </references>
      </pivotArea>
    </format>
    <format dxfId="107">
      <pivotArea dataOnly="0" labelOnly="1" outline="0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106">
      <pivotArea dataOnly="0" labelOnly="1" outline="0" fieldPosition="0">
        <references count="2">
          <reference field="0" count="1">
            <x v="31"/>
          </reference>
          <reference field="1" count="1" selected="0">
            <x v="31"/>
          </reference>
        </references>
      </pivotArea>
    </format>
    <format dxfId="105">
      <pivotArea dataOnly="0" labelOnly="1" outline="0" fieldPosition="0">
        <references count="2">
          <reference field="0" count="1">
            <x v="10"/>
          </reference>
          <reference field="1" count="1" selected="0">
            <x v="10"/>
          </reference>
        </references>
      </pivotArea>
    </format>
    <format dxfId="104">
      <pivotArea dataOnly="0" labelOnly="1" outline="0" fieldPosition="0">
        <references count="2">
          <reference field="0" count="1">
            <x v="44"/>
          </reference>
          <reference field="1" count="1" selected="0">
            <x v="44"/>
          </reference>
        </references>
      </pivotArea>
    </format>
    <format dxfId="103">
      <pivotArea dataOnly="0" labelOnly="1" outline="0" fieldPosition="0">
        <references count="2">
          <reference field="0" count="1">
            <x v="7"/>
          </reference>
          <reference field="1" count="1" selected="0">
            <x v="7"/>
          </reference>
        </references>
      </pivotArea>
    </format>
    <format dxfId="102">
      <pivotArea dataOnly="0" labelOnly="1" outline="0" fieldPosition="0">
        <references count="2">
          <reference field="0" count="1">
            <x v="38"/>
          </reference>
          <reference field="1" count="1" selected="0">
            <x v="38"/>
          </reference>
        </references>
      </pivotArea>
    </format>
    <format dxfId="101">
      <pivotArea dataOnly="0" labelOnly="1" outline="0" fieldPosition="0">
        <references count="2">
          <reference field="0" count="1">
            <x v="14"/>
          </reference>
          <reference field="1" count="1" selected="0">
            <x v="14"/>
          </reference>
        </references>
      </pivotArea>
    </format>
    <format dxfId="100">
      <pivotArea dataOnly="0" labelOnly="1" outline="0" fieldPosition="0">
        <references count="2">
          <reference field="0" count="1">
            <x v="11"/>
          </reference>
          <reference field="1" count="1" selected="0">
            <x v="11"/>
          </reference>
        </references>
      </pivotArea>
    </format>
    <format dxfId="99">
      <pivotArea dataOnly="0" labelOnly="1" outline="0" fieldPosition="0">
        <references count="2">
          <reference field="0" count="1">
            <x v="43"/>
          </reference>
          <reference field="1" count="1" selected="0">
            <x v="43"/>
          </reference>
        </references>
      </pivotArea>
    </format>
    <format dxfId="98">
      <pivotArea dataOnly="0" labelOnly="1" outline="0" fieldPosition="0">
        <references count="2">
          <reference field="0" count="1">
            <x v="9"/>
          </reference>
          <reference field="1" count="1" selected="0">
            <x v="9"/>
          </reference>
        </references>
      </pivotArea>
    </format>
    <format dxfId="97">
      <pivotArea dataOnly="0" labelOnly="1" outline="0" fieldPosition="0">
        <references count="2">
          <reference field="0" count="1">
            <x v="46"/>
          </reference>
          <reference field="1" count="1" selected="0">
            <x v="46"/>
          </reference>
        </references>
      </pivotArea>
    </format>
    <format dxfId="96">
      <pivotArea dataOnly="0" labelOnly="1" outline="0" fieldPosition="0">
        <references count="2">
          <reference field="0" count="1">
            <x v="22"/>
          </reference>
          <reference field="1" count="1" selected="0">
            <x v="22"/>
          </reference>
        </references>
      </pivotArea>
    </format>
    <format dxfId="95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94">
      <pivotArea dataOnly="0" labelOnly="1" outline="0" fieldPosition="0">
        <references count="2">
          <reference field="0" count="1">
            <x v="37"/>
          </reference>
          <reference field="1" count="1" selected="0">
            <x v="37"/>
          </reference>
        </references>
      </pivotArea>
    </format>
    <format dxfId="93">
      <pivotArea dataOnly="0" labelOnly="1" outline="0" fieldPosition="0">
        <references count="2">
          <reference field="0" count="1">
            <x v="34"/>
          </reference>
          <reference field="1" count="1" selected="0">
            <x v="34"/>
          </reference>
        </references>
      </pivotArea>
    </format>
    <format dxfId="92">
      <pivotArea dataOnly="0" labelOnly="1" outline="0" fieldPosition="0">
        <references count="2">
          <reference field="0" count="1">
            <x v="47"/>
          </reference>
          <reference field="1" count="1" selected="0">
            <x v="47"/>
          </reference>
        </references>
      </pivotArea>
    </format>
    <format dxfId="91">
      <pivotArea dataOnly="0" labelOnly="1" outline="0" fieldPosition="0">
        <references count="2">
          <reference field="0" count="1">
            <x v="45"/>
          </reference>
          <reference field="1" count="1" selected="0">
            <x v="45"/>
          </reference>
        </references>
      </pivotArea>
    </format>
    <format dxfId="90">
      <pivotArea dataOnly="0" labelOnly="1" outline="0" fieldPosition="0">
        <references count="2">
          <reference field="0" count="1">
            <x v="27"/>
          </reference>
          <reference field="1" count="1" selected="0">
            <x v="27"/>
          </reference>
        </references>
      </pivotArea>
    </format>
    <format dxfId="89">
      <pivotArea dataOnly="0" labelOnly="1" outline="0" fieldPosition="0">
        <references count="2">
          <reference field="0" count="1">
            <x v="15"/>
          </reference>
          <reference field="1" count="1" selected="0">
            <x v="15"/>
          </reference>
        </references>
      </pivotArea>
    </format>
    <format dxfId="88">
      <pivotArea dataOnly="0" labelOnly="1" outline="0" fieldPosition="0">
        <references count="2">
          <reference field="0" count="1">
            <x v="41"/>
          </reference>
          <reference field="1" count="1" selected="0">
            <x v="41"/>
          </reference>
        </references>
      </pivotArea>
    </format>
    <format dxfId="87">
      <pivotArea dataOnly="0" labelOnly="1" outline="0" fieldPosition="0">
        <references count="2">
          <reference field="0" count="1">
            <x v="23"/>
          </reference>
          <reference field="1" count="1" selected="0">
            <x v="23"/>
          </reference>
        </references>
      </pivotArea>
    </format>
    <format dxfId="86">
      <pivotArea dataOnly="0" labelOnly="1" outline="0" fieldPosition="0">
        <references count="2">
          <reference field="0" count="1">
            <x v="33"/>
          </reference>
          <reference field="1" count="1" selected="0">
            <x v="33"/>
          </reference>
        </references>
      </pivotArea>
    </format>
    <format dxfId="85">
      <pivotArea dataOnly="0" labelOnly="1" outline="0" fieldPosition="0">
        <references count="2">
          <reference field="0" count="1">
            <x v="19"/>
          </reference>
          <reference field="1" count="1" selected="0">
            <x v="19"/>
          </reference>
        </references>
      </pivotArea>
    </format>
    <format dxfId="84">
      <pivotArea dataOnly="0" labelOnly="1" outline="0" fieldPosition="0">
        <references count="2">
          <reference field="0" count="1">
            <x v="26"/>
          </reference>
          <reference field="1" count="1" selected="0">
            <x v="26"/>
          </reference>
        </references>
      </pivotArea>
    </format>
    <format dxfId="83">
      <pivotArea dataOnly="0" labelOnly="1" outline="0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82">
      <pivotArea dataOnly="0" labelOnly="1" outline="0" fieldPosition="0">
        <references count="2">
          <reference field="0" count="1">
            <x v="18"/>
          </reference>
          <reference field="1" count="1" selected="0">
            <x v="18"/>
          </reference>
        </references>
      </pivotArea>
    </format>
    <format dxfId="81">
      <pivotArea dataOnly="0" labelOnly="1" outline="0" fieldPosition="0">
        <references count="2">
          <reference field="0" count="1">
            <x v="39"/>
          </reference>
          <reference field="1" count="1" selected="0">
            <x v="39"/>
          </reference>
        </references>
      </pivotArea>
    </format>
    <format dxfId="80">
      <pivotArea dataOnly="0" labelOnly="1" outline="0" fieldPosition="0">
        <references count="2">
          <reference field="0" count="1">
            <x v="49"/>
          </reference>
          <reference field="1" count="1" selected="0">
            <x v="49"/>
          </reference>
        </references>
      </pivotArea>
    </format>
    <format dxfId="79">
      <pivotArea dataOnly="0" labelOnly="1" outline="0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7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7">
      <pivotArea dataOnly="0" labelOnly="1" outline="0" fieldPosition="0">
        <references count="2">
          <reference field="0" count="1">
            <x v="8"/>
          </reference>
          <reference field="1" count="1" selected="0">
            <x v="8"/>
          </reference>
        </references>
      </pivotArea>
    </format>
    <format dxfId="76">
      <pivotArea dataOnly="0" labelOnly="1" outline="0" fieldPosition="0">
        <references count="2">
          <reference field="0" count="1">
            <x v="48"/>
          </reference>
          <reference field="1" count="1" selected="0">
            <x v="48"/>
          </reference>
        </references>
      </pivotArea>
    </format>
    <format dxfId="75">
      <pivotArea dataOnly="0" labelOnly="1" outline="0" fieldPosition="0">
        <references count="2">
          <reference field="0" count="1">
            <x v="13"/>
          </reference>
          <reference field="1" count="1" selected="0">
            <x v="13"/>
          </reference>
        </references>
      </pivotArea>
    </format>
    <format dxfId="74">
      <pivotArea dataOnly="0" labelOnly="1" outline="0" fieldPosition="0">
        <references count="2">
          <reference field="0" count="1">
            <x v="42"/>
          </reference>
          <reference field="1" count="1" selected="0">
            <x v="42"/>
          </reference>
        </references>
      </pivotArea>
    </format>
    <format dxfId="73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72">
      <pivotArea dataOnly="0" labelOnly="1" outline="0" fieldPosition="0">
        <references count="2">
          <reference field="0" count="1">
            <x v="35"/>
          </reference>
          <reference field="1" count="1" selected="0">
            <x v="35"/>
          </reference>
        </references>
      </pivotArea>
    </format>
    <format dxfId="71">
      <pivotArea dataOnly="0" labelOnly="1" outline="0" fieldPosition="0">
        <references count="2">
          <reference field="0" count="1">
            <x v="12"/>
          </reference>
          <reference field="1" count="1" selected="0">
            <x v="12"/>
          </reference>
        </references>
      </pivotArea>
    </format>
    <format dxfId="70">
      <pivotArea dataOnly="0" labelOnly="1" outline="0" fieldPosition="0">
        <references count="2">
          <reference field="0" count="1">
            <x v="36"/>
          </reference>
          <reference field="1" count="1" selected="0">
            <x v="36"/>
          </reference>
        </references>
      </pivotArea>
    </format>
    <format dxfId="69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68">
      <pivotArea dataOnly="0" labelOnly="1" outline="0" fieldPosition="0">
        <references count="2">
          <reference field="0" count="1">
            <x v="24"/>
          </reference>
          <reference field="1" count="1" selected="0">
            <x v="24"/>
          </reference>
        </references>
      </pivotArea>
    </format>
    <format dxfId="67">
      <pivotArea dataOnly="0" labelOnly="1" outline="0" fieldPosition="0">
        <references count="2">
          <reference field="0" count="1">
            <x v="50"/>
          </reference>
          <reference field="1" count="1" selected="0">
            <x v="50"/>
          </reference>
        </references>
      </pivotArea>
    </format>
    <format dxfId="66">
      <pivotArea dataOnly="0" labelOnly="1" outline="0" fieldPosition="0">
        <references count="2">
          <reference field="0" count="1">
            <x v="25"/>
          </reference>
          <reference field="1" count="1" selected="0">
            <x v="25"/>
          </reference>
        </references>
      </pivotArea>
    </format>
    <format dxfId="65">
      <pivotArea dataOnly="0" labelOnly="1" outline="0" fieldPosition="0">
        <references count="2">
          <reference field="0" count="1">
            <x v="17"/>
          </reference>
          <reference field="1" count="1" selected="0">
            <x v="17"/>
          </reference>
        </references>
      </pivotArea>
    </format>
    <format dxfId="64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63">
      <pivotArea dataOnly="0" labelOnly="1" outline="0" fieldPosition="0">
        <references count="2">
          <reference field="0" count="1">
            <x v="16"/>
          </reference>
          <reference field="1" count="1" selected="0">
            <x v="16"/>
          </reference>
        </references>
      </pivotArea>
    </format>
    <format dxfId="62">
      <pivotArea dataOnly="0" labelOnly="1" outline="0" fieldPosition="0">
        <references count="2">
          <reference field="0" count="1">
            <x v="40"/>
          </reference>
          <reference field="1" count="1" selected="0">
            <x v="40"/>
          </reference>
        </references>
      </pivotArea>
    </format>
    <format dxfId="61">
      <pivotArea dataOnly="0" labelOnly="1" outline="0" fieldPosition="0">
        <references count="2">
          <reference field="0" count="1">
            <x v="20"/>
          </reference>
          <reference field="1" count="1" selected="0">
            <x v="20"/>
          </reference>
        </references>
      </pivotArea>
    </format>
    <format dxfId="60">
      <pivotArea dataOnly="0" labelOnly="1" outline="0" fieldPosition="0">
        <references count="2">
          <reference field="0" count="1">
            <x v="32"/>
          </reference>
          <reference field="1" count="1" selected="0">
            <x v="32"/>
          </reference>
        </references>
      </pivotArea>
    </format>
    <format dxfId="59">
      <pivotArea dataOnly="0" labelOnly="1" outline="0" fieldPosition="0">
        <references count="2">
          <reference field="0" count="1">
            <x v="21"/>
          </reference>
          <reference field="1" count="1" selected="0">
            <x v="21"/>
          </reference>
        </references>
      </pivotArea>
    </format>
    <format dxfId="58">
      <pivotArea dataOnly="0" labelOnly="1" outline="0" fieldPosition="0">
        <references count="2">
          <reference field="0" count="1">
            <x v="50"/>
          </reference>
          <reference field="1" count="1" selected="0">
            <x v="51"/>
          </reference>
        </references>
      </pivotArea>
    </format>
    <format dxfId="57">
      <pivotArea dataOnly="0" labelOnly="1" outline="0" fieldPosition="0">
        <references count="2">
          <reference field="0" count="1">
            <x v="28"/>
          </reference>
          <reference field="1" count="1" selected="0">
            <x v="28"/>
          </reference>
        </references>
      </pivotArea>
    </format>
    <format dxfId="56">
      <pivotArea dataOnly="0" labelOnly="1" outline="0" fieldPosition="0">
        <references count="2">
          <reference field="0" count="1">
            <x v="30"/>
          </reference>
          <reference field="1" count="1" selected="0">
            <x v="30"/>
          </reference>
        </references>
      </pivotArea>
    </format>
    <format dxfId="55">
      <pivotArea dataOnly="0" labelOnly="1" outline="0" fieldPosition="0">
        <references count="2">
          <reference field="0" count="1">
            <x v="3"/>
          </reference>
          <reference field="1" count="1" selected="0">
            <x v="3"/>
          </reference>
        </references>
      </pivotArea>
    </format>
    <format dxfId="54">
      <pivotArea dataOnly="0" labelOnly="1" outline="0" fieldPosition="0">
        <references count="2">
          <reference field="0" count="1">
            <x v="31"/>
          </reference>
          <reference field="1" count="1" selected="0">
            <x v="31"/>
          </reference>
        </references>
      </pivotArea>
    </format>
    <format dxfId="53">
      <pivotArea dataOnly="0" labelOnly="1" outline="0" fieldPosition="0">
        <references count="2">
          <reference field="0" count="1">
            <x v="10"/>
          </reference>
          <reference field="1" count="1" selected="0">
            <x v="10"/>
          </reference>
        </references>
      </pivotArea>
    </format>
    <format dxfId="52">
      <pivotArea dataOnly="0" labelOnly="1" outline="0" fieldPosition="0">
        <references count="2">
          <reference field="0" count="1">
            <x v="44"/>
          </reference>
          <reference field="1" count="1" selected="0">
            <x v="44"/>
          </reference>
        </references>
      </pivotArea>
    </format>
    <format dxfId="51">
      <pivotArea dataOnly="0" labelOnly="1" outline="0" fieldPosition="0">
        <references count="2">
          <reference field="0" count="1">
            <x v="7"/>
          </reference>
          <reference field="1" count="1" selected="0">
            <x v="7"/>
          </reference>
        </references>
      </pivotArea>
    </format>
    <format dxfId="50">
      <pivotArea dataOnly="0" labelOnly="1" outline="0" fieldPosition="0">
        <references count="2">
          <reference field="0" count="1">
            <x v="38"/>
          </reference>
          <reference field="1" count="1" selected="0">
            <x v="38"/>
          </reference>
        </references>
      </pivotArea>
    </format>
    <format dxfId="49">
      <pivotArea dataOnly="0" labelOnly="1" outline="0" fieldPosition="0">
        <references count="2">
          <reference field="0" count="1">
            <x v="14"/>
          </reference>
          <reference field="1" count="1" selected="0">
            <x v="14"/>
          </reference>
        </references>
      </pivotArea>
    </format>
    <format dxfId="48">
      <pivotArea dataOnly="0" labelOnly="1" outline="0" fieldPosition="0">
        <references count="2">
          <reference field="0" count="1">
            <x v="11"/>
          </reference>
          <reference field="1" count="1" selected="0">
            <x v="11"/>
          </reference>
        </references>
      </pivotArea>
    </format>
    <format dxfId="47">
      <pivotArea dataOnly="0" labelOnly="1" outline="0" fieldPosition="0">
        <references count="2">
          <reference field="0" count="1">
            <x v="43"/>
          </reference>
          <reference field="1" count="1" selected="0">
            <x v="43"/>
          </reference>
        </references>
      </pivotArea>
    </format>
    <format dxfId="46">
      <pivotArea dataOnly="0" labelOnly="1" outline="0" fieldPosition="0">
        <references count="2">
          <reference field="0" count="1">
            <x v="9"/>
          </reference>
          <reference field="1" count="1" selected="0">
            <x v="9"/>
          </reference>
        </references>
      </pivotArea>
    </format>
    <format dxfId="45">
      <pivotArea dataOnly="0" labelOnly="1" outline="0" fieldPosition="0">
        <references count="2">
          <reference field="0" count="1">
            <x v="46"/>
          </reference>
          <reference field="1" count="1" selected="0">
            <x v="46"/>
          </reference>
        </references>
      </pivotArea>
    </format>
    <format dxfId="44">
      <pivotArea dataOnly="0" labelOnly="1" outline="0" fieldPosition="0">
        <references count="2">
          <reference field="0" count="1">
            <x v="22"/>
          </reference>
          <reference field="1" count="1" selected="0">
            <x v="22"/>
          </reference>
        </references>
      </pivotArea>
    </format>
    <format dxfId="43">
      <pivotArea dataOnly="0" labelOnly="1" outline="0" fieldPosition="0">
        <references count="2">
          <reference field="0" count="1">
            <x v="29"/>
          </reference>
          <reference field="1" count="1" selected="0">
            <x v="29"/>
          </reference>
        </references>
      </pivotArea>
    </format>
    <format dxfId="42">
      <pivotArea dataOnly="0" labelOnly="1" outline="0" fieldPosition="0">
        <references count="2">
          <reference field="0" count="1">
            <x v="37"/>
          </reference>
          <reference field="1" count="1" selected="0">
            <x v="37"/>
          </reference>
        </references>
      </pivotArea>
    </format>
    <format dxfId="41">
      <pivotArea dataOnly="0" labelOnly="1" outline="0" fieldPosition="0">
        <references count="2">
          <reference field="0" count="1">
            <x v="34"/>
          </reference>
          <reference field="1" count="1" selected="0">
            <x v="34"/>
          </reference>
        </references>
      </pivotArea>
    </format>
    <format dxfId="40">
      <pivotArea dataOnly="0" labelOnly="1" outline="0" fieldPosition="0">
        <references count="2">
          <reference field="0" count="1">
            <x v="47"/>
          </reference>
          <reference field="1" count="1" selected="0">
            <x v="47"/>
          </reference>
        </references>
      </pivotArea>
    </format>
    <format dxfId="39">
      <pivotArea dataOnly="0" labelOnly="1" outline="0" fieldPosition="0">
        <references count="2">
          <reference field="0" count="1">
            <x v="45"/>
          </reference>
          <reference field="1" count="1" selected="0">
            <x v="45"/>
          </reference>
        </references>
      </pivotArea>
    </format>
    <format dxfId="38">
      <pivotArea dataOnly="0" labelOnly="1" outline="0" fieldPosition="0">
        <references count="2">
          <reference field="0" count="1">
            <x v="27"/>
          </reference>
          <reference field="1" count="1" selected="0">
            <x v="27"/>
          </reference>
        </references>
      </pivotArea>
    </format>
    <format dxfId="37">
      <pivotArea dataOnly="0" labelOnly="1" outline="0" fieldPosition="0">
        <references count="2">
          <reference field="0" count="1">
            <x v="15"/>
          </reference>
          <reference field="1" count="1" selected="0">
            <x v="15"/>
          </reference>
        </references>
      </pivotArea>
    </format>
    <format dxfId="36">
      <pivotArea dataOnly="0" labelOnly="1" outline="0" fieldPosition="0">
        <references count="2">
          <reference field="0" count="1">
            <x v="41"/>
          </reference>
          <reference field="1" count="1" selected="0">
            <x v="41"/>
          </reference>
        </references>
      </pivotArea>
    </format>
    <format dxfId="35">
      <pivotArea dataOnly="0" labelOnly="1" outline="0" fieldPosition="0">
        <references count="2">
          <reference field="0" count="1">
            <x v="23"/>
          </reference>
          <reference field="1" count="1" selected="0">
            <x v="23"/>
          </reference>
        </references>
      </pivotArea>
    </format>
    <format dxfId="34">
      <pivotArea dataOnly="0" labelOnly="1" outline="0" fieldPosition="0">
        <references count="2">
          <reference field="0" count="1">
            <x v="33"/>
          </reference>
          <reference field="1" count="1" selected="0">
            <x v="33"/>
          </reference>
        </references>
      </pivotArea>
    </format>
    <format dxfId="33">
      <pivotArea dataOnly="0" labelOnly="1" outline="0" fieldPosition="0">
        <references count="2">
          <reference field="0" count="1">
            <x v="19"/>
          </reference>
          <reference field="1" count="1" selected="0">
            <x v="19"/>
          </reference>
        </references>
      </pivotArea>
    </format>
    <format dxfId="32">
      <pivotArea dataOnly="0" labelOnly="1" outline="0" fieldPosition="0">
        <references count="2">
          <reference field="0" count="1">
            <x v="26"/>
          </reference>
          <reference field="1" count="1" selected="0">
            <x v="26"/>
          </reference>
        </references>
      </pivotArea>
    </format>
    <format dxfId="31">
      <pivotArea dataOnly="0" labelOnly="1" outline="0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30">
      <pivotArea dataOnly="0" labelOnly="1" outline="0" fieldPosition="0">
        <references count="2">
          <reference field="0" count="1">
            <x v="18"/>
          </reference>
          <reference field="1" count="1" selected="0">
            <x v="18"/>
          </reference>
        </references>
      </pivotArea>
    </format>
    <format dxfId="29">
      <pivotArea dataOnly="0" labelOnly="1" outline="0" fieldPosition="0">
        <references count="2">
          <reference field="0" count="1">
            <x v="39"/>
          </reference>
          <reference field="1" count="1" selected="0">
            <x v="39"/>
          </reference>
        </references>
      </pivotArea>
    </format>
    <format dxfId="28">
      <pivotArea dataOnly="0" labelOnly="1" outline="0" fieldPosition="0">
        <references count="2">
          <reference field="0" count="1">
            <x v="49"/>
          </reference>
          <reference field="1" count="1" selected="0">
            <x v="49"/>
          </reference>
        </references>
      </pivotArea>
    </format>
    <format dxfId="27">
      <pivotArea dataOnly="0" labelOnly="1" outline="0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2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25">
      <pivotArea dataOnly="0" labelOnly="1" outline="0" fieldPosition="0">
        <references count="2">
          <reference field="0" count="1">
            <x v="8"/>
          </reference>
          <reference field="1" count="1" selected="0">
            <x v="8"/>
          </reference>
        </references>
      </pivotArea>
    </format>
    <format dxfId="24">
      <pivotArea dataOnly="0" labelOnly="1" outline="0" fieldPosition="0">
        <references count="2">
          <reference field="0" count="1">
            <x v="48"/>
          </reference>
          <reference field="1" count="1" selected="0">
            <x v="48"/>
          </reference>
        </references>
      </pivotArea>
    </format>
    <format dxfId="23">
      <pivotArea dataOnly="0" labelOnly="1" outline="0" fieldPosition="0">
        <references count="2">
          <reference field="0" count="1">
            <x v="13"/>
          </reference>
          <reference field="1" count="1" selected="0">
            <x v="13"/>
          </reference>
        </references>
      </pivotArea>
    </format>
    <format dxfId="22">
      <pivotArea dataOnly="0" labelOnly="1" outline="0" fieldPosition="0">
        <references count="2">
          <reference field="0" count="1">
            <x v="42"/>
          </reference>
          <reference field="1" count="1" selected="0">
            <x v="42"/>
          </reference>
        </references>
      </pivotArea>
    </format>
    <format dxfId="21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0" count="1">
            <x v="35"/>
          </reference>
          <reference field="1" count="1" selected="0">
            <x v="35"/>
          </reference>
        </references>
      </pivotArea>
    </format>
    <format dxfId="19">
      <pivotArea dataOnly="0" labelOnly="1" outline="0" fieldPosition="0">
        <references count="2">
          <reference field="0" count="1">
            <x v="12"/>
          </reference>
          <reference field="1" count="1" selected="0">
            <x v="12"/>
          </reference>
        </references>
      </pivotArea>
    </format>
    <format dxfId="18">
      <pivotArea dataOnly="0" labelOnly="1" outline="0" fieldPosition="0">
        <references count="2">
          <reference field="0" count="1">
            <x v="36"/>
          </reference>
          <reference field="1" count="1" selected="0">
            <x v="36"/>
          </reference>
        </references>
      </pivotArea>
    </format>
    <format dxfId="17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6">
      <pivotArea dataOnly="0" labelOnly="1" outline="0" fieldPosition="0">
        <references count="2">
          <reference field="0" count="1">
            <x v="24"/>
          </reference>
          <reference field="1" count="1" selected="0">
            <x v="24"/>
          </reference>
        </references>
      </pivotArea>
    </format>
  </formats>
  <pivotHierarchies count="6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 caption="Total Points"/>
    <pivotHierarchy dragToRow="0" dragToCol="0" dragToPage="0" dragToData="1" caption="Equity"/>
    <pivotHierarchy dragToRow="0" dragToCol="0" dragToPage="0" dragToData="1" caption="Proposed Results"/>
    <pivotHierarchy dragToRow="0" dragToCol="0" dragToPage="0" dragToData="1" caption="Project Plan"/>
    <pivotHierarchy dragToRow="0" dragToCol="0" dragToPage="0" dragToData="1" caption="Need for the Project"/>
    <pivotHierarchy dragToRow="0" dragToCol="0" dragToPage="0" dragToData="1" caption="Organizational Capacity"/>
    <pivotHierarchy dragToRow="0" dragToCol="0" dragToPage="0" dragToData="1" caption="Total Score"/>
    <pivotHierarchy dragToRow="0" dragToCol="0" dragToPage="0" dragToData="1"/>
    <pivotHierarchy dragToRow="0" dragToCol="0" dragToPage="0" dragToData="1" caption="Project Plan"/>
    <pivotHierarchy dragToRow="0" dragToCol="0" dragToPage="0" dragToData="1" caption="Proposed Results"/>
    <pivotHierarchy dragToRow="0" dragToCol="0" dragToPage="0" dragToData="1" caption="Equity"/>
    <pivotHierarchy dragToRow="0" dragToCol="0" dragToPage="0" dragToData="1" caption="Need for the Project"/>
    <pivotHierarchy dragToRow="0" dragToCol="0" dragToPage="0" dragToData="1" caption="Org Capacity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6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A1:J469" totalsRowShown="0" headerRowDxfId="15" dataDxfId="14" dataCellStyle="Comma">
  <autoFilter ref="A1:J469"/>
  <tableColumns count="10">
    <tableColumn id="1" name="Organization Name" dataDxfId="13"/>
    <tableColumn id="2" name="Project Name" dataDxfId="12"/>
    <tableColumn id="3" name="Need for the Project" dataDxfId="11" dataCellStyle="Comma"/>
    <tableColumn id="4" name="Project Plan" dataDxfId="10" dataCellStyle="Comma"/>
    <tableColumn id="5" name="Proposed Results" dataDxfId="9" dataCellStyle="Comma"/>
    <tableColumn id="6" name="Equity" dataDxfId="8" dataCellStyle="Comma"/>
    <tableColumn id="7" name="Organizational Capacity" dataDxfId="7" dataCellStyle="Comma"/>
    <tableColumn id="8" name="Overall Total" dataDxfId="6" dataCellStyle="Comma"/>
    <tableColumn id="9" name="Overall Score Out of 100" dataDxfId="5"/>
    <tableColumn id="10" name="Strategy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D55" totalsRowShown="0" headerRowDxfId="3">
  <autoFilter ref="A3:D55"/>
  <tableColumns count="4">
    <tableColumn id="1" name="Organization Name" dataDxfId="2"/>
    <tableColumn id="2" name="Project Name"/>
    <tableColumn id="3" name="FY2021 Grant" dataDxfId="1" dataCellStyle="Currency 2"/>
    <tableColumn id="4" name="FY2022 Reque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48575"/>
  <sheetViews>
    <sheetView showGridLines="0" showRowColHeaders="0" tabSelected="1" zoomScaleNormal="10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4" width="19" customWidth="1"/>
    <col min="5" max="5" width="9.7109375" bestFit="1" customWidth="1"/>
    <col min="6" max="6" width="11.28515625" bestFit="1" customWidth="1"/>
    <col min="7" max="7" width="10.85546875" hidden="1" customWidth="1"/>
    <col min="8" max="8" width="5.7109375" customWidth="1"/>
    <col min="9" max="9" width="5.7109375" style="48" customWidth="1"/>
    <col min="10" max="10" width="7.85546875" style="48" customWidth="1"/>
    <col min="11" max="11" width="10.5703125" style="48" customWidth="1"/>
    <col min="12" max="12" width="11.28515625" style="48" customWidth="1"/>
    <col min="13" max="13" width="14.85546875" bestFit="1" customWidth="1"/>
    <col min="14" max="14" width="3.85546875" customWidth="1"/>
    <col min="15" max="15" width="11.28515625" bestFit="1" customWidth="1"/>
    <col min="16" max="16" width="10.140625" bestFit="1" customWidth="1"/>
    <col min="17" max="20" width="14.7109375" customWidth="1"/>
    <col min="21" max="21" width="9.7109375" bestFit="1" customWidth="1"/>
    <col min="22" max="22" width="9.85546875" style="48" bestFit="1" customWidth="1"/>
    <col min="23" max="23" width="12.7109375" style="48" customWidth="1"/>
  </cols>
  <sheetData>
    <row r="1" spans="2:23" ht="6" customHeight="1" x14ac:dyDescent="0.2"/>
    <row r="2" spans="2:23" ht="36" x14ac:dyDescent="0.2">
      <c r="J2" s="147" t="s">
        <v>24</v>
      </c>
      <c r="K2" s="148"/>
      <c r="L2" s="95" t="s">
        <v>153</v>
      </c>
      <c r="M2" s="144" t="s">
        <v>154</v>
      </c>
      <c r="N2" s="144"/>
      <c r="O2" s="144"/>
    </row>
    <row r="3" spans="2:23" x14ac:dyDescent="0.2">
      <c r="J3" s="11"/>
      <c r="K3" s="85" t="str">
        <f>+CONCATENATE(O13," ",TEXT(P13,"0%"))</f>
        <v>Greater than 85%</v>
      </c>
      <c r="L3" s="126">
        <v>0.7</v>
      </c>
      <c r="M3" s="143" t="s">
        <v>155</v>
      </c>
      <c r="N3" s="143"/>
      <c r="O3" s="143"/>
    </row>
    <row r="4" spans="2:23" s="10" customFormat="1" x14ac:dyDescent="0.2">
      <c r="H4" s="83"/>
      <c r="I4" s="83"/>
      <c r="J4" s="50"/>
      <c r="K4" s="86" t="str">
        <f>+CONCATENATE(O14," ",TEXT(P14,"0%"))</f>
        <v>Between 85% - 75%</v>
      </c>
      <c r="L4" s="126">
        <v>0.15</v>
      </c>
      <c r="M4" s="143"/>
      <c r="N4" s="143"/>
      <c r="O4" s="143"/>
      <c r="V4" s="48"/>
      <c r="W4" s="48"/>
    </row>
    <row r="5" spans="2:23" s="10" customFormat="1" x14ac:dyDescent="0.2">
      <c r="I5" s="83"/>
      <c r="J5" s="12"/>
      <c r="K5" s="87" t="str">
        <f>+CONCATENATE(O15," ",TEXT(P15,"0%"))</f>
        <v>Less than 75%</v>
      </c>
      <c r="L5" s="126">
        <v>0</v>
      </c>
      <c r="M5" s="143"/>
      <c r="N5" s="143"/>
      <c r="O5" s="143"/>
      <c r="P5" s="84"/>
      <c r="V5" s="48"/>
      <c r="W5" s="48"/>
    </row>
    <row r="6" spans="2:23" ht="6" customHeight="1" thickBot="1" x14ac:dyDescent="0.25"/>
    <row r="7" spans="2:23" ht="18.75" hidden="1" customHeight="1" thickBot="1" x14ac:dyDescent="0.25">
      <c r="B7" s="7"/>
      <c r="C7" s="98"/>
      <c r="D7" s="13"/>
      <c r="E7" s="99" t="s">
        <v>15</v>
      </c>
      <c r="F7" s="100"/>
      <c r="G7" s="8"/>
      <c r="H7" s="98"/>
      <c r="I7" s="8"/>
      <c r="J7" s="8"/>
      <c r="K7" s="13"/>
      <c r="L7" s="16"/>
      <c r="O7" s="82"/>
      <c r="P7" s="82"/>
      <c r="Q7" s="82"/>
      <c r="R7" s="82"/>
      <c r="S7" s="82"/>
      <c r="T7" s="82"/>
    </row>
    <row r="8" spans="2:23" ht="39" thickBot="1" x14ac:dyDescent="0.25">
      <c r="B8" s="106" t="s">
        <v>1</v>
      </c>
      <c r="C8" s="113" t="s">
        <v>0</v>
      </c>
      <c r="D8" s="113" t="s">
        <v>29</v>
      </c>
      <c r="E8" s="66" t="s">
        <v>16</v>
      </c>
      <c r="F8" s="66" t="s">
        <v>17</v>
      </c>
      <c r="G8" s="66" t="s">
        <v>150</v>
      </c>
      <c r="H8" s="66" t="s">
        <v>149</v>
      </c>
      <c r="I8" s="66" t="s">
        <v>151</v>
      </c>
      <c r="J8" s="66" t="s">
        <v>18</v>
      </c>
      <c r="K8" s="67" t="s">
        <v>143</v>
      </c>
      <c r="L8" s="67" t="s">
        <v>152</v>
      </c>
      <c r="M8" s="114" t="s">
        <v>20</v>
      </c>
    </row>
    <row r="9" spans="2:23" ht="27" customHeight="1" thickBot="1" x14ac:dyDescent="0.25">
      <c r="B9" s="115" t="s">
        <v>55</v>
      </c>
      <c r="C9" s="134" t="s">
        <v>14</v>
      </c>
      <c r="D9" s="135" t="s">
        <v>32</v>
      </c>
      <c r="E9" s="116">
        <v>24467</v>
      </c>
      <c r="F9" s="107">
        <v>30000</v>
      </c>
      <c r="G9" s="108">
        <v>9</v>
      </c>
      <c r="H9" s="109">
        <v>38</v>
      </c>
      <c r="I9" s="108">
        <v>50</v>
      </c>
      <c r="J9" s="110">
        <v>408</v>
      </c>
      <c r="K9" s="111">
        <v>0.90666666666666662</v>
      </c>
      <c r="L9" s="112">
        <f>+IF(K9&gt;$P$13,$L$3*F9,IF(K9&lt;$P$15,$L$5*F9,$L$4*F9))</f>
        <v>21000</v>
      </c>
      <c r="M9" s="123">
        <v>0</v>
      </c>
      <c r="N9" s="63"/>
    </row>
    <row r="10" spans="2:23" ht="27" customHeight="1" thickBot="1" x14ac:dyDescent="0.25">
      <c r="B10" s="117" t="s">
        <v>88</v>
      </c>
      <c r="C10" s="136" t="s">
        <v>87</v>
      </c>
      <c r="D10" s="137" t="s">
        <v>32</v>
      </c>
      <c r="E10" s="118">
        <v>92000</v>
      </c>
      <c r="F10" s="68">
        <v>120000</v>
      </c>
      <c r="G10" s="14">
        <v>9</v>
      </c>
      <c r="H10" s="69">
        <v>38</v>
      </c>
      <c r="I10" s="14">
        <v>50</v>
      </c>
      <c r="J10" s="104">
        <v>407</v>
      </c>
      <c r="K10" s="89">
        <v>0.9044444444444445</v>
      </c>
      <c r="L10" s="91">
        <f t="shared" ref="L10:L60" si="0">+IF(K10&gt;$P$13,$L$3*F10,IF(K10&lt;$P$15,$L$5*F10,$L$4*F10))</f>
        <v>84000</v>
      </c>
      <c r="M10" s="124">
        <v>0</v>
      </c>
      <c r="N10" s="63"/>
    </row>
    <row r="11" spans="2:23" ht="27" customHeight="1" thickBot="1" x14ac:dyDescent="0.25">
      <c r="B11" s="117" t="s">
        <v>108</v>
      </c>
      <c r="C11" s="136" t="s">
        <v>107</v>
      </c>
      <c r="D11" s="137" t="s">
        <v>35</v>
      </c>
      <c r="E11" s="118">
        <v>12900</v>
      </c>
      <c r="F11" s="68">
        <v>18000</v>
      </c>
      <c r="G11" s="14">
        <v>9</v>
      </c>
      <c r="H11" s="69">
        <v>39</v>
      </c>
      <c r="I11" s="14">
        <v>50</v>
      </c>
      <c r="J11" s="104">
        <v>406</v>
      </c>
      <c r="K11" s="89">
        <v>0.90222222222222226</v>
      </c>
      <c r="L11" s="91">
        <f t="shared" si="0"/>
        <v>12600</v>
      </c>
      <c r="M11" s="124">
        <v>0</v>
      </c>
      <c r="N11" s="63"/>
      <c r="Q11" s="149" t="s">
        <v>25</v>
      </c>
      <c r="R11" s="150"/>
      <c r="S11" s="150"/>
      <c r="T11" s="150"/>
      <c r="U11" s="150"/>
      <c r="V11" s="151"/>
    </row>
    <row r="12" spans="2:23" ht="27" customHeight="1" thickBot="1" x14ac:dyDescent="0.25">
      <c r="B12" s="117" t="s">
        <v>42</v>
      </c>
      <c r="C12" s="136" t="s">
        <v>41</v>
      </c>
      <c r="D12" s="137" t="s">
        <v>35</v>
      </c>
      <c r="E12" s="118">
        <v>70240</v>
      </c>
      <c r="F12" s="68">
        <v>80000</v>
      </c>
      <c r="G12" s="14">
        <v>9</v>
      </c>
      <c r="H12" s="69">
        <v>41</v>
      </c>
      <c r="I12" s="14">
        <v>50</v>
      </c>
      <c r="J12" s="104">
        <v>405</v>
      </c>
      <c r="K12" s="89">
        <v>0.9</v>
      </c>
      <c r="L12" s="91">
        <f t="shared" si="0"/>
        <v>56000</v>
      </c>
      <c r="M12" s="124">
        <v>0</v>
      </c>
      <c r="N12" s="63"/>
      <c r="O12" s="152" t="s">
        <v>24</v>
      </c>
      <c r="P12" s="153"/>
      <c r="Q12" s="158" t="s">
        <v>32</v>
      </c>
      <c r="R12" s="158" t="s">
        <v>35</v>
      </c>
      <c r="S12" s="158" t="s">
        <v>40</v>
      </c>
      <c r="T12" s="158" t="s">
        <v>45</v>
      </c>
      <c r="U12" s="156" t="s">
        <v>19</v>
      </c>
      <c r="V12" s="157" t="s">
        <v>147</v>
      </c>
    </row>
    <row r="13" spans="2:23" ht="27" customHeight="1" thickBot="1" x14ac:dyDescent="0.25">
      <c r="B13" s="117" t="s">
        <v>96</v>
      </c>
      <c r="C13" s="136" t="s">
        <v>95</v>
      </c>
      <c r="D13" s="137" t="s">
        <v>32</v>
      </c>
      <c r="E13" s="118">
        <v>10000</v>
      </c>
      <c r="F13" s="68">
        <v>10000</v>
      </c>
      <c r="G13" s="14">
        <v>9</v>
      </c>
      <c r="H13" s="69">
        <v>38</v>
      </c>
      <c r="I13" s="14">
        <v>49</v>
      </c>
      <c r="J13" s="104">
        <v>405</v>
      </c>
      <c r="K13" s="89">
        <v>0.9</v>
      </c>
      <c r="L13" s="91">
        <f t="shared" si="0"/>
        <v>7000</v>
      </c>
      <c r="M13" s="124">
        <v>0</v>
      </c>
      <c r="N13" s="63"/>
      <c r="O13" s="54" t="s">
        <v>21</v>
      </c>
      <c r="P13" s="59">
        <v>0.85</v>
      </c>
      <c r="Q13" s="72">
        <f>+COUNTIFS($D$9:$D$60,Q$12,$K$9:$K$60,"&gt;"&amp;$P13)</f>
        <v>9</v>
      </c>
      <c r="R13" s="72">
        <f t="shared" ref="R13:T13" si="1">+COUNTIFS($D$9:$D$60,R$12,$K$9:$K$60,"&gt;"&amp;$P13)</f>
        <v>5</v>
      </c>
      <c r="S13" s="72">
        <f t="shared" si="1"/>
        <v>2</v>
      </c>
      <c r="T13" s="72">
        <f t="shared" si="1"/>
        <v>3</v>
      </c>
      <c r="U13" s="74">
        <f>+SUM(Q13:T13)</f>
        <v>19</v>
      </c>
      <c r="V13" s="78">
        <f>+U13/$U$16</f>
        <v>0.36538461538461536</v>
      </c>
    </row>
    <row r="14" spans="2:23" ht="27" customHeight="1" thickBot="1" x14ac:dyDescent="0.25">
      <c r="B14" s="117" t="s">
        <v>136</v>
      </c>
      <c r="C14" s="136" t="s">
        <v>112</v>
      </c>
      <c r="D14" s="137" t="s">
        <v>32</v>
      </c>
      <c r="E14" s="118">
        <v>0</v>
      </c>
      <c r="F14" s="68">
        <v>20000</v>
      </c>
      <c r="G14" s="14">
        <v>9</v>
      </c>
      <c r="H14" s="69">
        <v>38</v>
      </c>
      <c r="I14" s="14">
        <v>48</v>
      </c>
      <c r="J14" s="104">
        <v>396</v>
      </c>
      <c r="K14" s="89">
        <v>0.88</v>
      </c>
      <c r="L14" s="91">
        <f t="shared" si="0"/>
        <v>14000</v>
      </c>
      <c r="M14" s="124">
        <v>0</v>
      </c>
      <c r="N14" s="63"/>
      <c r="O14" s="55" t="s">
        <v>22</v>
      </c>
      <c r="P14" s="60" t="str">
        <f>TEXT(P13,"0%")&amp; " - " &amp;TEXT(P15,"0%")</f>
        <v>85% - 75%</v>
      </c>
      <c r="Q14" s="72">
        <f>Q16-Q13-Q15</f>
        <v>10</v>
      </c>
      <c r="R14" s="72">
        <f t="shared" ref="R14:T14" si="2">R16-R13-R15</f>
        <v>11</v>
      </c>
      <c r="S14" s="72">
        <f t="shared" si="2"/>
        <v>2</v>
      </c>
      <c r="T14" s="72">
        <f t="shared" si="2"/>
        <v>4</v>
      </c>
      <c r="U14" s="74">
        <f t="shared" ref="U14:U15" si="3">+SUM(Q14:T14)</f>
        <v>27</v>
      </c>
      <c r="V14" s="78">
        <f>+U14/$U$16</f>
        <v>0.51923076923076927</v>
      </c>
      <c r="W14" s="49"/>
    </row>
    <row r="15" spans="2:23" ht="27" customHeight="1" thickBot="1" x14ac:dyDescent="0.25">
      <c r="B15" s="117" t="s">
        <v>65</v>
      </c>
      <c r="C15" s="136" t="s">
        <v>64</v>
      </c>
      <c r="D15" s="137" t="s">
        <v>32</v>
      </c>
      <c r="E15" s="118">
        <v>45444</v>
      </c>
      <c r="F15" s="68">
        <v>50000</v>
      </c>
      <c r="G15" s="14">
        <v>9</v>
      </c>
      <c r="H15" s="69">
        <v>39</v>
      </c>
      <c r="I15" s="14">
        <v>49</v>
      </c>
      <c r="J15" s="104">
        <v>395</v>
      </c>
      <c r="K15" s="89">
        <v>0.87777777777777777</v>
      </c>
      <c r="L15" s="91">
        <f t="shared" si="0"/>
        <v>35000</v>
      </c>
      <c r="M15" s="124">
        <v>0</v>
      </c>
      <c r="N15" s="63"/>
      <c r="O15" s="56" t="s">
        <v>23</v>
      </c>
      <c r="P15" s="61">
        <v>0.75</v>
      </c>
      <c r="Q15" s="72">
        <f>+COUNTIFS($D$9:$D$60,Q$12,$K$9:$K$60,"&lt;"&amp;$P15)</f>
        <v>3</v>
      </c>
      <c r="R15" s="72">
        <f t="shared" ref="R15:T15" si="4">+COUNTIFS($D$9:$D$60,R$12,$K$9:$K$60,"&lt;"&amp;$P15)</f>
        <v>2</v>
      </c>
      <c r="S15" s="72">
        <f t="shared" si="4"/>
        <v>1</v>
      </c>
      <c r="T15" s="72">
        <f t="shared" si="4"/>
        <v>0</v>
      </c>
      <c r="U15" s="74">
        <f t="shared" si="3"/>
        <v>6</v>
      </c>
      <c r="V15" s="79">
        <f>+U15/$U$16</f>
        <v>0.11538461538461539</v>
      </c>
      <c r="W15" s="57"/>
    </row>
    <row r="16" spans="2:23" ht="27" customHeight="1" thickBot="1" x14ac:dyDescent="0.25">
      <c r="B16" s="117" t="s">
        <v>98</v>
      </c>
      <c r="C16" s="136" t="s">
        <v>97</v>
      </c>
      <c r="D16" s="137" t="s">
        <v>32</v>
      </c>
      <c r="E16" s="118">
        <v>0</v>
      </c>
      <c r="F16" s="68">
        <v>45000</v>
      </c>
      <c r="G16" s="14">
        <v>9</v>
      </c>
      <c r="H16" s="69">
        <v>38</v>
      </c>
      <c r="I16" s="14">
        <v>50</v>
      </c>
      <c r="J16" s="104">
        <v>392</v>
      </c>
      <c r="K16" s="89">
        <v>0.87111111111111106</v>
      </c>
      <c r="L16" s="91">
        <f t="shared" si="0"/>
        <v>31499.999999999996</v>
      </c>
      <c r="M16" s="124">
        <v>0</v>
      </c>
      <c r="N16" s="63"/>
      <c r="O16" s="53"/>
      <c r="P16" s="159" t="s">
        <v>19</v>
      </c>
      <c r="Q16" s="76">
        <f>+COUNTIF($D$9:$D$60,Q12)</f>
        <v>22</v>
      </c>
      <c r="R16" s="76">
        <f>+COUNTIF($D$9:$D$60,R12)</f>
        <v>18</v>
      </c>
      <c r="S16" s="76">
        <f>+COUNTIF($D$9:$D$60,S12)</f>
        <v>5</v>
      </c>
      <c r="T16" s="76">
        <f>+COUNTIF($D$9:$D$60,T12)</f>
        <v>7</v>
      </c>
      <c r="U16" s="74">
        <f>+SUM(U13:U15)</f>
        <v>52</v>
      </c>
      <c r="V16" s="79">
        <f>+U16/$U$16</f>
        <v>1</v>
      </c>
      <c r="W16" s="58"/>
    </row>
    <row r="17" spans="2:30" ht="27" customHeight="1" thickBot="1" x14ac:dyDescent="0.25">
      <c r="B17" s="117" t="s">
        <v>106</v>
      </c>
      <c r="C17" s="136" t="s">
        <v>105</v>
      </c>
      <c r="D17" s="137" t="s">
        <v>40</v>
      </c>
      <c r="E17" s="118">
        <v>0</v>
      </c>
      <c r="F17" s="68">
        <v>30000</v>
      </c>
      <c r="G17" s="14">
        <v>9</v>
      </c>
      <c r="H17" s="69">
        <v>36</v>
      </c>
      <c r="I17" s="14">
        <v>50</v>
      </c>
      <c r="J17" s="104">
        <v>391</v>
      </c>
      <c r="K17" s="89">
        <v>0.86888888888888893</v>
      </c>
      <c r="L17" s="91">
        <f t="shared" si="0"/>
        <v>21000</v>
      </c>
      <c r="M17" s="124">
        <v>0</v>
      </c>
      <c r="N17" s="63"/>
      <c r="O17" s="52"/>
      <c r="P17" s="160" t="s">
        <v>147</v>
      </c>
      <c r="Q17" s="77">
        <f>+Q16/$U$16</f>
        <v>0.42307692307692307</v>
      </c>
      <c r="R17" s="77">
        <f>+R16/$U$16</f>
        <v>0.34615384615384615</v>
      </c>
      <c r="S17" s="77">
        <f>+S16/$U$16</f>
        <v>9.6153846153846159E-2</v>
      </c>
      <c r="T17" s="77">
        <f>+T16/$U$16</f>
        <v>0.13461538461538461</v>
      </c>
      <c r="U17" s="75">
        <f>+U16/$U$16</f>
        <v>1</v>
      </c>
      <c r="V17" s="51"/>
      <c r="W17" s="46"/>
    </row>
    <row r="18" spans="2:30" ht="27" customHeight="1" thickBot="1" x14ac:dyDescent="0.25">
      <c r="B18" s="117" t="s">
        <v>111</v>
      </c>
      <c r="C18" s="136" t="s">
        <v>14</v>
      </c>
      <c r="D18" s="137" t="s">
        <v>32</v>
      </c>
      <c r="E18" s="118">
        <v>19967</v>
      </c>
      <c r="F18" s="68">
        <v>30000</v>
      </c>
      <c r="G18" s="14">
        <v>9</v>
      </c>
      <c r="H18" s="69">
        <v>37</v>
      </c>
      <c r="I18" s="14">
        <v>50</v>
      </c>
      <c r="J18" s="104">
        <v>391</v>
      </c>
      <c r="K18" s="89">
        <v>0.86888888888888893</v>
      </c>
      <c r="L18" s="91">
        <f t="shared" si="0"/>
        <v>21000</v>
      </c>
      <c r="M18" s="124">
        <v>0</v>
      </c>
      <c r="W18" s="46"/>
    </row>
    <row r="19" spans="2:30" ht="27" customHeight="1" thickBot="1" x14ac:dyDescent="0.25">
      <c r="B19" s="117" t="s">
        <v>82</v>
      </c>
      <c r="C19" s="136" t="s">
        <v>81</v>
      </c>
      <c r="D19" s="137" t="s">
        <v>35</v>
      </c>
      <c r="E19" s="118">
        <v>32800</v>
      </c>
      <c r="F19" s="68">
        <v>45000</v>
      </c>
      <c r="G19" s="14">
        <v>9</v>
      </c>
      <c r="H19" s="69">
        <v>38</v>
      </c>
      <c r="I19" s="14">
        <v>50</v>
      </c>
      <c r="J19" s="104">
        <v>388</v>
      </c>
      <c r="K19" s="89">
        <v>0.86222222222222222</v>
      </c>
      <c r="L19" s="91">
        <f t="shared" si="0"/>
        <v>31499.999999999996</v>
      </c>
      <c r="M19" s="124">
        <v>0</v>
      </c>
      <c r="Q19" s="149" t="s">
        <v>20</v>
      </c>
      <c r="R19" s="150"/>
      <c r="S19" s="150"/>
      <c r="T19" s="150"/>
      <c r="U19" s="150"/>
      <c r="V19" s="151"/>
      <c r="W19" s="47"/>
    </row>
    <row r="20" spans="2:30" s="48" customFormat="1" ht="27" customHeight="1" thickBot="1" x14ac:dyDescent="0.25">
      <c r="B20" s="117" t="s">
        <v>37</v>
      </c>
      <c r="C20" s="136" t="s">
        <v>36</v>
      </c>
      <c r="D20" s="137" t="s">
        <v>32</v>
      </c>
      <c r="E20" s="118">
        <v>0</v>
      </c>
      <c r="F20" s="68">
        <v>32500</v>
      </c>
      <c r="G20" s="14">
        <v>9</v>
      </c>
      <c r="H20" s="69">
        <v>32</v>
      </c>
      <c r="I20" s="14">
        <v>50</v>
      </c>
      <c r="J20" s="104">
        <v>387</v>
      </c>
      <c r="K20" s="89">
        <v>0.86</v>
      </c>
      <c r="L20" s="91">
        <f t="shared" si="0"/>
        <v>22750</v>
      </c>
      <c r="M20" s="124">
        <v>0</v>
      </c>
      <c r="N20"/>
      <c r="O20" s="152" t="s">
        <v>24</v>
      </c>
      <c r="P20" s="153"/>
      <c r="Q20" s="158" t="s">
        <v>32</v>
      </c>
      <c r="R20" s="158" t="s">
        <v>35</v>
      </c>
      <c r="S20" s="158" t="s">
        <v>40</v>
      </c>
      <c r="T20" s="158" t="s">
        <v>45</v>
      </c>
      <c r="U20" s="156" t="s">
        <v>19</v>
      </c>
      <c r="V20" s="157" t="s">
        <v>147</v>
      </c>
      <c r="X20"/>
      <c r="Y20"/>
      <c r="Z20"/>
      <c r="AA20"/>
      <c r="AB20"/>
      <c r="AC20"/>
      <c r="AD20"/>
    </row>
    <row r="21" spans="2:30" s="48" customFormat="1" ht="27" customHeight="1" thickBot="1" x14ac:dyDescent="0.25">
      <c r="B21" s="117" t="s">
        <v>140</v>
      </c>
      <c r="C21" s="136" t="s">
        <v>38</v>
      </c>
      <c r="D21" s="138" t="s">
        <v>45</v>
      </c>
      <c r="E21" s="118">
        <v>20000</v>
      </c>
      <c r="F21" s="68">
        <v>30000</v>
      </c>
      <c r="G21" s="14">
        <v>9</v>
      </c>
      <c r="H21" s="69">
        <v>39</v>
      </c>
      <c r="I21" s="14">
        <v>50</v>
      </c>
      <c r="J21" s="104">
        <v>387</v>
      </c>
      <c r="K21" s="89">
        <v>0.86</v>
      </c>
      <c r="L21" s="91">
        <f t="shared" si="0"/>
        <v>21000</v>
      </c>
      <c r="M21" s="124">
        <v>0</v>
      </c>
      <c r="N21"/>
      <c r="O21" s="54" t="s">
        <v>21</v>
      </c>
      <c r="P21" s="11">
        <f>+P13</f>
        <v>0.85</v>
      </c>
      <c r="Q21" s="73">
        <f>+SUMIFS($M$9:$M$60,$D$9:$D$60,Q$20,$K$9:$K$60,"&gt;"&amp;$P21)</f>
        <v>0</v>
      </c>
      <c r="R21" s="73">
        <f t="shared" ref="R21:T21" si="5">+SUMIFS($M$9:$M$60,$D$9:$D$60,R$20,$K$9:$K$60,"&gt;"&amp;$P21)</f>
        <v>0</v>
      </c>
      <c r="S21" s="73">
        <f t="shared" si="5"/>
        <v>0</v>
      </c>
      <c r="T21" s="73">
        <f t="shared" si="5"/>
        <v>0</v>
      </c>
      <c r="U21" s="80">
        <f>+SUM(Q21:T21)</f>
        <v>0</v>
      </c>
      <c r="V21" s="78">
        <f>IFERROR(U21/$U$24,)</f>
        <v>0</v>
      </c>
      <c r="X21"/>
      <c r="Y21"/>
      <c r="Z21"/>
      <c r="AA21"/>
      <c r="AB21"/>
      <c r="AC21"/>
      <c r="AD21"/>
    </row>
    <row r="22" spans="2:30" s="48" customFormat="1" ht="27" customHeight="1" thickBot="1" x14ac:dyDescent="0.25">
      <c r="B22" s="117" t="s">
        <v>70</v>
      </c>
      <c r="C22" s="136" t="s">
        <v>69</v>
      </c>
      <c r="D22" s="137" t="s">
        <v>35</v>
      </c>
      <c r="E22" s="118">
        <v>21050</v>
      </c>
      <c r="F22" s="68">
        <v>50000</v>
      </c>
      <c r="G22" s="14">
        <v>9</v>
      </c>
      <c r="H22" s="69">
        <v>33</v>
      </c>
      <c r="I22" s="14">
        <v>50</v>
      </c>
      <c r="J22" s="104">
        <v>387</v>
      </c>
      <c r="K22" s="89">
        <v>0.86</v>
      </c>
      <c r="L22" s="91">
        <f t="shared" si="0"/>
        <v>35000</v>
      </c>
      <c r="M22" s="124">
        <v>0</v>
      </c>
      <c r="N22"/>
      <c r="O22" s="55" t="s">
        <v>22</v>
      </c>
      <c r="P22" s="50" t="str">
        <f>+P14</f>
        <v>85% - 75%</v>
      </c>
      <c r="Q22" s="73">
        <f>Q24-Q21-Q23</f>
        <v>0</v>
      </c>
      <c r="R22" s="73">
        <f t="shared" ref="R22:T22" si="6">R24-R21-R23</f>
        <v>0</v>
      </c>
      <c r="S22" s="73">
        <f t="shared" si="6"/>
        <v>0</v>
      </c>
      <c r="T22" s="73">
        <f t="shared" si="6"/>
        <v>0</v>
      </c>
      <c r="U22" s="80">
        <f t="shared" ref="U22:U23" si="7">+SUM(Q22:T22)</f>
        <v>0</v>
      </c>
      <c r="V22" s="78">
        <f t="shared" ref="V22:V24" si="8">IFERROR(U22/$U$24,)</f>
        <v>0</v>
      </c>
      <c r="X22"/>
      <c r="Y22"/>
      <c r="Z22"/>
      <c r="AA22"/>
      <c r="AB22"/>
      <c r="AC22"/>
      <c r="AD22"/>
    </row>
    <row r="23" spans="2:30" s="48" customFormat="1" ht="27" customHeight="1" thickBot="1" x14ac:dyDescent="0.25">
      <c r="B23" s="117" t="s">
        <v>54</v>
      </c>
      <c r="C23" s="136" t="s">
        <v>53</v>
      </c>
      <c r="D23" s="137" t="s">
        <v>32</v>
      </c>
      <c r="E23" s="118">
        <v>16887</v>
      </c>
      <c r="F23" s="68">
        <v>20000</v>
      </c>
      <c r="G23" s="14">
        <v>9</v>
      </c>
      <c r="H23" s="69">
        <v>35</v>
      </c>
      <c r="I23" s="14">
        <v>50</v>
      </c>
      <c r="J23" s="104">
        <v>386</v>
      </c>
      <c r="K23" s="89">
        <v>0.85777777777777775</v>
      </c>
      <c r="L23" s="91">
        <f t="shared" si="0"/>
        <v>14000</v>
      </c>
      <c r="M23" s="124">
        <v>0</v>
      </c>
      <c r="N23"/>
      <c r="O23" s="56" t="s">
        <v>23</v>
      </c>
      <c r="P23" s="12">
        <f>+P15</f>
        <v>0.75</v>
      </c>
      <c r="Q23" s="73">
        <f>+SUMIFS($M$9:$M$60,$D$9:$D$60,Q$20,$K$9:$K$60,"&lt;"&amp;$P23)</f>
        <v>0</v>
      </c>
      <c r="R23" s="73">
        <f t="shared" ref="R23:T23" si="9">+SUMIFS($M$9:$M$60,$D$9:$D$60,R$20,$K$9:$K$60,"&lt;"&amp;$P23)</f>
        <v>0</v>
      </c>
      <c r="S23" s="73">
        <f t="shared" si="9"/>
        <v>0</v>
      </c>
      <c r="T23" s="73">
        <f t="shared" si="9"/>
        <v>0</v>
      </c>
      <c r="U23" s="80">
        <f t="shared" si="7"/>
        <v>0</v>
      </c>
      <c r="V23" s="79">
        <f t="shared" si="8"/>
        <v>0</v>
      </c>
      <c r="X23"/>
      <c r="Y23"/>
      <c r="Z23"/>
      <c r="AA23"/>
      <c r="AB23"/>
      <c r="AC23"/>
      <c r="AD23"/>
    </row>
    <row r="24" spans="2:30" s="48" customFormat="1" ht="27" customHeight="1" thickBot="1" x14ac:dyDescent="0.25">
      <c r="B24" s="117" t="s">
        <v>92</v>
      </c>
      <c r="C24" s="136" t="s">
        <v>91</v>
      </c>
      <c r="D24" s="137" t="s">
        <v>40</v>
      </c>
      <c r="E24" s="118">
        <v>7500</v>
      </c>
      <c r="F24" s="68">
        <v>9000</v>
      </c>
      <c r="G24" s="14">
        <v>9</v>
      </c>
      <c r="H24" s="69">
        <v>34</v>
      </c>
      <c r="I24" s="14">
        <v>50</v>
      </c>
      <c r="J24" s="104">
        <v>385</v>
      </c>
      <c r="K24" s="89">
        <v>0.85555555555555551</v>
      </c>
      <c r="L24" s="91">
        <f t="shared" si="0"/>
        <v>6300</v>
      </c>
      <c r="M24" s="124">
        <v>0</v>
      </c>
      <c r="N24"/>
      <c r="O24" s="53"/>
      <c r="P24" s="159" t="s">
        <v>19</v>
      </c>
      <c r="Q24" s="81">
        <f>SUMIF($D$9:$D$60,Q20,$M$9:$M$60)</f>
        <v>0</v>
      </c>
      <c r="R24" s="81">
        <f>SUMIF($D$9:$D$60,R20,$M$9:$M$60)</f>
        <v>0</v>
      </c>
      <c r="S24" s="81">
        <f>SUMIF($D$9:$D$60,S20,$M$9:$M$60)</f>
        <v>0</v>
      </c>
      <c r="T24" s="81">
        <f>SUMIF($D$9:$D$60,T20,$M$9:$M$60)</f>
        <v>0</v>
      </c>
      <c r="U24" s="80">
        <f>+SUM(U21:U23)</f>
        <v>0</v>
      </c>
      <c r="V24" s="79">
        <f t="shared" si="8"/>
        <v>0</v>
      </c>
      <c r="X24"/>
      <c r="Y24"/>
      <c r="Z24"/>
      <c r="AA24"/>
      <c r="AB24"/>
      <c r="AC24"/>
      <c r="AD24"/>
    </row>
    <row r="25" spans="2:30" s="48" customFormat="1" ht="27" customHeight="1" thickBot="1" x14ac:dyDescent="0.25">
      <c r="B25" s="117" t="s">
        <v>124</v>
      </c>
      <c r="C25" s="136" t="s">
        <v>9</v>
      </c>
      <c r="D25" s="137" t="s">
        <v>35</v>
      </c>
      <c r="E25" s="118">
        <v>27000</v>
      </c>
      <c r="F25" s="68">
        <v>38000</v>
      </c>
      <c r="G25" s="14">
        <v>9</v>
      </c>
      <c r="H25" s="69">
        <v>28</v>
      </c>
      <c r="I25" s="14">
        <v>47</v>
      </c>
      <c r="J25" s="104">
        <v>385</v>
      </c>
      <c r="K25" s="89">
        <v>0.85555555555555551</v>
      </c>
      <c r="L25" s="91">
        <f t="shared" si="0"/>
        <v>26600</v>
      </c>
      <c r="M25" s="124">
        <v>0</v>
      </c>
      <c r="N25"/>
      <c r="O25" s="52"/>
      <c r="P25" s="160" t="s">
        <v>147</v>
      </c>
      <c r="Q25" s="77">
        <f>IFERROR(Q24/$U$24,0)</f>
        <v>0</v>
      </c>
      <c r="R25" s="77">
        <f t="shared" ref="R25:U25" si="10">IFERROR(R24/$U$24,0)</f>
        <v>0</v>
      </c>
      <c r="S25" s="77">
        <f t="shared" si="10"/>
        <v>0</v>
      </c>
      <c r="T25" s="77">
        <f t="shared" si="10"/>
        <v>0</v>
      </c>
      <c r="U25" s="77">
        <f t="shared" si="10"/>
        <v>0</v>
      </c>
      <c r="V25" s="51"/>
      <c r="X25"/>
      <c r="Y25"/>
      <c r="Z25"/>
      <c r="AA25"/>
      <c r="AB25"/>
      <c r="AC25"/>
      <c r="AD25"/>
    </row>
    <row r="26" spans="2:30" s="48" customFormat="1" ht="27" customHeight="1" thickBot="1" x14ac:dyDescent="0.25">
      <c r="B26" s="117" t="s">
        <v>80</v>
      </c>
      <c r="C26" s="136" t="s">
        <v>79</v>
      </c>
      <c r="D26" s="137" t="s">
        <v>45</v>
      </c>
      <c r="E26" s="118">
        <v>0</v>
      </c>
      <c r="F26" s="68">
        <v>66000</v>
      </c>
      <c r="G26" s="14">
        <v>8</v>
      </c>
      <c r="H26" s="69">
        <v>29</v>
      </c>
      <c r="I26" s="14">
        <v>50</v>
      </c>
      <c r="J26" s="104">
        <v>367</v>
      </c>
      <c r="K26" s="89">
        <v>0.85348837209302331</v>
      </c>
      <c r="L26" s="91">
        <f t="shared" si="0"/>
        <v>46200</v>
      </c>
      <c r="M26" s="124">
        <v>0</v>
      </c>
      <c r="N26"/>
      <c r="O26"/>
      <c r="P26"/>
      <c r="Q26"/>
      <c r="R26"/>
      <c r="S26"/>
      <c r="T26"/>
      <c r="U26"/>
      <c r="X26"/>
      <c r="Y26"/>
      <c r="Z26"/>
      <c r="AA26"/>
      <c r="AB26"/>
      <c r="AC26"/>
      <c r="AD26"/>
    </row>
    <row r="27" spans="2:30" s="48" customFormat="1" ht="27" customHeight="1" thickBot="1" x14ac:dyDescent="0.25">
      <c r="B27" s="117" t="s">
        <v>123</v>
      </c>
      <c r="C27" s="136" t="s">
        <v>122</v>
      </c>
      <c r="D27" s="137" t="s">
        <v>45</v>
      </c>
      <c r="E27" s="118">
        <v>50000</v>
      </c>
      <c r="F27" s="68">
        <v>65000</v>
      </c>
      <c r="G27" s="14">
        <v>8</v>
      </c>
      <c r="H27" s="69">
        <v>36</v>
      </c>
      <c r="I27" s="14">
        <v>47</v>
      </c>
      <c r="J27" s="104">
        <v>341</v>
      </c>
      <c r="K27" s="89">
        <v>0.85250000000000004</v>
      </c>
      <c r="L27" s="91">
        <f t="shared" si="0"/>
        <v>45500</v>
      </c>
      <c r="M27" s="124">
        <v>0</v>
      </c>
      <c r="N27"/>
      <c r="O27"/>
      <c r="P27"/>
      <c r="Q27"/>
      <c r="R27"/>
      <c r="S27"/>
      <c r="T27"/>
      <c r="U27"/>
      <c r="X27"/>
      <c r="Y27"/>
      <c r="Z27"/>
      <c r="AA27"/>
      <c r="AB27"/>
      <c r="AC27"/>
      <c r="AD27"/>
    </row>
    <row r="28" spans="2:30" s="48" customFormat="1" ht="27" customHeight="1" thickBot="1" x14ac:dyDescent="0.25">
      <c r="B28" s="117" t="s">
        <v>52</v>
      </c>
      <c r="C28" s="136" t="s">
        <v>8</v>
      </c>
      <c r="D28" s="137" t="s">
        <v>35</v>
      </c>
      <c r="E28" s="118">
        <v>24000</v>
      </c>
      <c r="F28" s="68">
        <v>24000</v>
      </c>
      <c r="G28" s="14">
        <v>9</v>
      </c>
      <c r="H28" s="69">
        <v>31</v>
      </c>
      <c r="I28" s="14">
        <v>49</v>
      </c>
      <c r="J28" s="104">
        <v>382</v>
      </c>
      <c r="K28" s="89">
        <v>0.84888888888888892</v>
      </c>
      <c r="L28" s="91">
        <f t="shared" si="0"/>
        <v>3600</v>
      </c>
      <c r="M28" s="124">
        <v>0</v>
      </c>
      <c r="N28"/>
      <c r="O28"/>
      <c r="P28"/>
      <c r="Q28"/>
      <c r="R28"/>
      <c r="S28"/>
      <c r="T28"/>
      <c r="U28"/>
      <c r="X28"/>
      <c r="Y28"/>
      <c r="Z28"/>
      <c r="AA28"/>
      <c r="AB28"/>
      <c r="AC28"/>
      <c r="AD28"/>
    </row>
    <row r="29" spans="2:30" s="48" customFormat="1" ht="27" customHeight="1" thickBot="1" x14ac:dyDescent="0.25">
      <c r="B29" s="117" t="s">
        <v>86</v>
      </c>
      <c r="C29" s="136" t="s">
        <v>85</v>
      </c>
      <c r="D29" s="137" t="s">
        <v>40</v>
      </c>
      <c r="E29" s="118">
        <v>40200</v>
      </c>
      <c r="F29" s="68">
        <v>80000</v>
      </c>
      <c r="G29" s="14">
        <v>9</v>
      </c>
      <c r="H29" s="69">
        <v>29</v>
      </c>
      <c r="I29" s="14">
        <v>48</v>
      </c>
      <c r="J29" s="104">
        <v>382</v>
      </c>
      <c r="K29" s="89">
        <v>0.84888888888888892</v>
      </c>
      <c r="L29" s="91">
        <f t="shared" si="0"/>
        <v>12000</v>
      </c>
      <c r="M29" s="124">
        <v>0</v>
      </c>
      <c r="N29"/>
      <c r="O29"/>
      <c r="P29"/>
      <c r="Q29"/>
      <c r="R29"/>
      <c r="S29"/>
      <c r="T29"/>
      <c r="U29"/>
      <c r="X29"/>
      <c r="Y29"/>
      <c r="Z29"/>
      <c r="AA29"/>
      <c r="AB29"/>
      <c r="AC29"/>
      <c r="AD29"/>
    </row>
    <row r="30" spans="2:30" s="48" customFormat="1" ht="27" customHeight="1" thickBot="1" x14ac:dyDescent="0.25">
      <c r="B30" s="117" t="s">
        <v>76</v>
      </c>
      <c r="C30" s="136" t="s">
        <v>75</v>
      </c>
      <c r="D30" s="137" t="s">
        <v>32</v>
      </c>
      <c r="E30" s="118">
        <v>0</v>
      </c>
      <c r="F30" s="68">
        <v>14950</v>
      </c>
      <c r="G30" s="14">
        <v>9</v>
      </c>
      <c r="H30" s="69">
        <v>33</v>
      </c>
      <c r="I30" s="14">
        <v>50</v>
      </c>
      <c r="J30" s="104">
        <v>380</v>
      </c>
      <c r="K30" s="89">
        <v>0.84444444444444444</v>
      </c>
      <c r="L30" s="91">
        <f t="shared" si="0"/>
        <v>2242.5</v>
      </c>
      <c r="M30" s="124">
        <v>0</v>
      </c>
      <c r="N30"/>
      <c r="O30"/>
      <c r="P30"/>
      <c r="Q30"/>
      <c r="R30"/>
      <c r="S30"/>
      <c r="T30"/>
      <c r="U30"/>
      <c r="X30"/>
      <c r="Y30"/>
      <c r="Z30"/>
      <c r="AA30"/>
      <c r="AB30"/>
      <c r="AC30"/>
      <c r="AD30"/>
    </row>
    <row r="31" spans="2:30" s="48" customFormat="1" ht="27" customHeight="1" thickBot="1" x14ac:dyDescent="0.25">
      <c r="B31" s="117" t="s">
        <v>137</v>
      </c>
      <c r="C31" s="136" t="s">
        <v>56</v>
      </c>
      <c r="D31" s="137" t="s">
        <v>45</v>
      </c>
      <c r="E31" s="118">
        <v>35000</v>
      </c>
      <c r="F31" s="68">
        <v>100000</v>
      </c>
      <c r="G31" s="14">
        <v>9</v>
      </c>
      <c r="H31" s="69">
        <v>35</v>
      </c>
      <c r="I31" s="14">
        <v>48</v>
      </c>
      <c r="J31" s="104">
        <v>379</v>
      </c>
      <c r="K31" s="89">
        <v>0.84222222222222221</v>
      </c>
      <c r="L31" s="91">
        <f t="shared" si="0"/>
        <v>15000</v>
      </c>
      <c r="M31" s="124">
        <v>0</v>
      </c>
      <c r="N31"/>
      <c r="O31"/>
      <c r="P31"/>
      <c r="Q31"/>
      <c r="R31"/>
      <c r="S31"/>
      <c r="T31"/>
      <c r="U31"/>
      <c r="X31"/>
      <c r="Y31"/>
      <c r="Z31"/>
      <c r="AA31"/>
      <c r="AB31"/>
      <c r="AC31"/>
      <c r="AD31"/>
    </row>
    <row r="32" spans="2:30" s="48" customFormat="1" ht="27" customHeight="1" thickBot="1" x14ac:dyDescent="0.25">
      <c r="B32" s="117" t="s">
        <v>61</v>
      </c>
      <c r="C32" s="136" t="s">
        <v>60</v>
      </c>
      <c r="D32" s="137" t="s">
        <v>35</v>
      </c>
      <c r="E32" s="118">
        <v>0</v>
      </c>
      <c r="F32" s="68">
        <v>20416</v>
      </c>
      <c r="G32" s="14">
        <v>9</v>
      </c>
      <c r="H32" s="69">
        <v>24</v>
      </c>
      <c r="I32" s="14">
        <v>50</v>
      </c>
      <c r="J32" s="104">
        <v>379</v>
      </c>
      <c r="K32" s="89">
        <v>0.84222222222222221</v>
      </c>
      <c r="L32" s="91">
        <f t="shared" si="0"/>
        <v>3062.4</v>
      </c>
      <c r="M32" s="124">
        <v>0</v>
      </c>
      <c r="N32"/>
      <c r="O32"/>
      <c r="P32"/>
      <c r="Q32"/>
      <c r="R32"/>
      <c r="S32"/>
      <c r="T32"/>
      <c r="U32"/>
      <c r="X32"/>
      <c r="Y32"/>
      <c r="Z32"/>
      <c r="AA32"/>
      <c r="AB32"/>
      <c r="AC32"/>
      <c r="AD32"/>
    </row>
    <row r="33" spans="2:30" s="48" customFormat="1" ht="27" customHeight="1" thickBot="1" x14ac:dyDescent="0.25">
      <c r="B33" s="117" t="s">
        <v>31</v>
      </c>
      <c r="C33" s="139" t="s">
        <v>30</v>
      </c>
      <c r="D33" s="137" t="s">
        <v>32</v>
      </c>
      <c r="E33" s="118">
        <v>15000</v>
      </c>
      <c r="F33" s="68">
        <v>25000</v>
      </c>
      <c r="G33" s="14">
        <v>9</v>
      </c>
      <c r="H33" s="69">
        <v>34</v>
      </c>
      <c r="I33" s="14">
        <v>47</v>
      </c>
      <c r="J33" s="104">
        <v>376</v>
      </c>
      <c r="K33" s="89">
        <v>0.83555555555555561</v>
      </c>
      <c r="L33" s="91">
        <f t="shared" si="0"/>
        <v>3750</v>
      </c>
      <c r="M33" s="124">
        <v>0</v>
      </c>
      <c r="N33"/>
      <c r="O33"/>
      <c r="P33"/>
      <c r="Q33"/>
      <c r="R33"/>
      <c r="S33"/>
      <c r="T33"/>
      <c r="U33"/>
      <c r="X33"/>
      <c r="Y33"/>
      <c r="Z33"/>
      <c r="AA33"/>
      <c r="AB33"/>
      <c r="AC33"/>
      <c r="AD33"/>
    </row>
    <row r="34" spans="2:30" s="48" customFormat="1" ht="27" customHeight="1" thickBot="1" x14ac:dyDescent="0.25">
      <c r="B34" s="117" t="s">
        <v>141</v>
      </c>
      <c r="C34" s="136" t="s">
        <v>131</v>
      </c>
      <c r="D34" s="137" t="s">
        <v>35</v>
      </c>
      <c r="E34" s="118">
        <v>25200</v>
      </c>
      <c r="F34" s="68">
        <v>50000</v>
      </c>
      <c r="G34" s="14">
        <v>9</v>
      </c>
      <c r="H34" s="69">
        <v>33</v>
      </c>
      <c r="I34" s="14">
        <v>50</v>
      </c>
      <c r="J34" s="104">
        <v>374</v>
      </c>
      <c r="K34" s="89">
        <v>0.83111111111111113</v>
      </c>
      <c r="L34" s="91">
        <f t="shared" si="0"/>
        <v>7500</v>
      </c>
      <c r="M34" s="124">
        <v>0</v>
      </c>
      <c r="N34"/>
      <c r="O34"/>
      <c r="P34"/>
      <c r="Q34"/>
      <c r="R34"/>
      <c r="S34"/>
      <c r="T34"/>
      <c r="U34"/>
      <c r="X34"/>
      <c r="Y34"/>
      <c r="Z34"/>
      <c r="AA34"/>
      <c r="AB34"/>
      <c r="AC34"/>
      <c r="AD34"/>
    </row>
    <row r="35" spans="2:30" s="48" customFormat="1" ht="27" customHeight="1" thickBot="1" x14ac:dyDescent="0.25">
      <c r="B35" s="117" t="s">
        <v>115</v>
      </c>
      <c r="C35" s="136" t="s">
        <v>114</v>
      </c>
      <c r="D35" s="137" t="s">
        <v>35</v>
      </c>
      <c r="E35" s="118">
        <v>15000</v>
      </c>
      <c r="F35" s="68">
        <v>15000</v>
      </c>
      <c r="G35" s="14">
        <v>9</v>
      </c>
      <c r="H35" s="69">
        <v>37</v>
      </c>
      <c r="I35" s="14">
        <v>48</v>
      </c>
      <c r="J35" s="104">
        <v>374</v>
      </c>
      <c r="K35" s="89">
        <v>0.83111111111111113</v>
      </c>
      <c r="L35" s="91">
        <f t="shared" si="0"/>
        <v>2250</v>
      </c>
      <c r="M35" s="124">
        <v>0</v>
      </c>
      <c r="N35"/>
      <c r="O35"/>
      <c r="P35"/>
      <c r="Q35"/>
      <c r="R35"/>
      <c r="S35"/>
      <c r="T35"/>
      <c r="U35"/>
      <c r="X35"/>
      <c r="Y35"/>
      <c r="Z35"/>
      <c r="AA35"/>
      <c r="AB35"/>
      <c r="AC35"/>
      <c r="AD35"/>
    </row>
    <row r="36" spans="2:30" ht="27" customHeight="1" thickBot="1" x14ac:dyDescent="0.25">
      <c r="B36" s="117" t="s">
        <v>119</v>
      </c>
      <c r="C36" s="136" t="s">
        <v>118</v>
      </c>
      <c r="D36" s="137" t="s">
        <v>32</v>
      </c>
      <c r="E36" s="118">
        <v>18500</v>
      </c>
      <c r="F36" s="68">
        <v>37500</v>
      </c>
      <c r="G36" s="14">
        <v>9</v>
      </c>
      <c r="H36" s="69">
        <v>30</v>
      </c>
      <c r="I36" s="14">
        <v>50</v>
      </c>
      <c r="J36" s="104">
        <v>371</v>
      </c>
      <c r="K36" s="89">
        <v>0.82444444444444442</v>
      </c>
      <c r="L36" s="91">
        <f t="shared" si="0"/>
        <v>5625</v>
      </c>
      <c r="M36" s="124">
        <v>0</v>
      </c>
    </row>
    <row r="37" spans="2:30" ht="27" customHeight="1" thickBot="1" x14ac:dyDescent="0.25">
      <c r="B37" s="117" t="s">
        <v>110</v>
      </c>
      <c r="C37" s="136" t="s">
        <v>109</v>
      </c>
      <c r="D37" s="137" t="s">
        <v>40</v>
      </c>
      <c r="E37" s="118">
        <v>0</v>
      </c>
      <c r="F37" s="68">
        <v>5000</v>
      </c>
      <c r="G37" s="14">
        <v>9</v>
      </c>
      <c r="H37" s="69">
        <v>27</v>
      </c>
      <c r="I37" s="14">
        <v>49</v>
      </c>
      <c r="J37" s="104">
        <v>370</v>
      </c>
      <c r="K37" s="89">
        <v>0.82222222222222219</v>
      </c>
      <c r="L37" s="91">
        <f t="shared" si="0"/>
        <v>750</v>
      </c>
      <c r="M37" s="124">
        <v>0</v>
      </c>
    </row>
    <row r="38" spans="2:30" ht="27" customHeight="1" thickBot="1" x14ac:dyDescent="0.25">
      <c r="B38" s="117" t="s">
        <v>68</v>
      </c>
      <c r="C38" s="136" t="s">
        <v>68</v>
      </c>
      <c r="D38" s="137" t="s">
        <v>35</v>
      </c>
      <c r="E38" s="118">
        <v>0</v>
      </c>
      <c r="F38" s="68">
        <v>20000</v>
      </c>
      <c r="G38" s="14">
        <v>9</v>
      </c>
      <c r="H38" s="69">
        <v>23</v>
      </c>
      <c r="I38" s="14">
        <v>49</v>
      </c>
      <c r="J38" s="104">
        <v>369</v>
      </c>
      <c r="K38" s="89">
        <v>0.82</v>
      </c>
      <c r="L38" s="91">
        <f t="shared" si="0"/>
        <v>3000</v>
      </c>
      <c r="M38" s="124">
        <v>0</v>
      </c>
    </row>
    <row r="39" spans="2:30" ht="27" customHeight="1" thickBot="1" x14ac:dyDescent="0.25">
      <c r="B39" s="117" t="s">
        <v>100</v>
      </c>
      <c r="C39" s="136" t="s">
        <v>99</v>
      </c>
      <c r="D39" s="137" t="s">
        <v>32</v>
      </c>
      <c r="E39" s="118">
        <v>0</v>
      </c>
      <c r="F39" s="68">
        <v>25000</v>
      </c>
      <c r="G39" s="14">
        <v>9</v>
      </c>
      <c r="H39" s="69">
        <v>26</v>
      </c>
      <c r="I39" s="14">
        <v>50</v>
      </c>
      <c r="J39" s="104">
        <v>366</v>
      </c>
      <c r="K39" s="89">
        <v>0.81333333333333335</v>
      </c>
      <c r="L39" s="91">
        <f t="shared" si="0"/>
        <v>3750</v>
      </c>
      <c r="M39" s="124">
        <v>0</v>
      </c>
    </row>
    <row r="40" spans="2:30" ht="27" customHeight="1" thickBot="1" x14ac:dyDescent="0.25">
      <c r="B40" s="117" t="s">
        <v>121</v>
      </c>
      <c r="C40" s="136" t="s">
        <v>120</v>
      </c>
      <c r="D40" s="137" t="s">
        <v>32</v>
      </c>
      <c r="E40" s="118">
        <v>0</v>
      </c>
      <c r="F40" s="68">
        <v>40000</v>
      </c>
      <c r="G40" s="14">
        <v>9</v>
      </c>
      <c r="H40" s="69">
        <v>24</v>
      </c>
      <c r="I40" s="14">
        <v>50</v>
      </c>
      <c r="J40" s="104">
        <v>364</v>
      </c>
      <c r="K40" s="89">
        <v>0.80888888888888888</v>
      </c>
      <c r="L40" s="91">
        <f t="shared" si="0"/>
        <v>6000</v>
      </c>
      <c r="M40" s="124">
        <v>0</v>
      </c>
    </row>
    <row r="41" spans="2:30" ht="27" customHeight="1" thickBot="1" x14ac:dyDescent="0.25">
      <c r="B41" s="117" t="s">
        <v>126</v>
      </c>
      <c r="C41" s="136" t="s">
        <v>125</v>
      </c>
      <c r="D41" s="137" t="s">
        <v>32</v>
      </c>
      <c r="E41" s="118">
        <v>0</v>
      </c>
      <c r="F41" s="68">
        <v>112080</v>
      </c>
      <c r="G41" s="14">
        <v>9</v>
      </c>
      <c r="H41" s="69">
        <v>32</v>
      </c>
      <c r="I41" s="14">
        <v>47</v>
      </c>
      <c r="J41" s="104">
        <v>363</v>
      </c>
      <c r="K41" s="89">
        <v>0.80666666666666664</v>
      </c>
      <c r="L41" s="91">
        <f t="shared" si="0"/>
        <v>16812</v>
      </c>
      <c r="M41" s="124">
        <v>0</v>
      </c>
    </row>
    <row r="42" spans="2:30" ht="27" customHeight="1" thickBot="1" x14ac:dyDescent="0.25">
      <c r="B42" s="117" t="s">
        <v>128</v>
      </c>
      <c r="C42" s="136" t="s">
        <v>127</v>
      </c>
      <c r="D42" s="137" t="s">
        <v>32</v>
      </c>
      <c r="E42" s="118">
        <v>33000</v>
      </c>
      <c r="F42" s="68">
        <v>35500</v>
      </c>
      <c r="G42" s="14">
        <v>9</v>
      </c>
      <c r="H42" s="69">
        <v>29</v>
      </c>
      <c r="I42" s="14">
        <v>50</v>
      </c>
      <c r="J42" s="104">
        <v>361</v>
      </c>
      <c r="K42" s="89">
        <v>0.80222222222222217</v>
      </c>
      <c r="L42" s="91">
        <f t="shared" si="0"/>
        <v>5325</v>
      </c>
      <c r="M42" s="124">
        <v>0</v>
      </c>
    </row>
    <row r="43" spans="2:30" ht="27" customHeight="1" thickBot="1" x14ac:dyDescent="0.25">
      <c r="B43" s="117" t="s">
        <v>94</v>
      </c>
      <c r="C43" s="136" t="s">
        <v>93</v>
      </c>
      <c r="D43" s="137" t="s">
        <v>45</v>
      </c>
      <c r="E43" s="118">
        <v>15000</v>
      </c>
      <c r="F43" s="68">
        <v>25000</v>
      </c>
      <c r="G43" s="14">
        <v>9</v>
      </c>
      <c r="H43" s="69">
        <v>33</v>
      </c>
      <c r="I43" s="14">
        <v>47</v>
      </c>
      <c r="J43" s="104">
        <v>361</v>
      </c>
      <c r="K43" s="89">
        <v>0.80222222222222217</v>
      </c>
      <c r="L43" s="91">
        <f t="shared" si="0"/>
        <v>3750</v>
      </c>
      <c r="M43" s="124">
        <v>0</v>
      </c>
    </row>
    <row r="44" spans="2:30" ht="27" customHeight="1" thickBot="1" x14ac:dyDescent="0.25">
      <c r="B44" s="117" t="s">
        <v>117</v>
      </c>
      <c r="C44" s="136" t="s">
        <v>116</v>
      </c>
      <c r="D44" s="137" t="s">
        <v>35</v>
      </c>
      <c r="E44" s="118">
        <v>0</v>
      </c>
      <c r="F44" s="68">
        <v>95716</v>
      </c>
      <c r="G44" s="14">
        <v>9</v>
      </c>
      <c r="H44" s="69">
        <v>32</v>
      </c>
      <c r="I44" s="14">
        <v>48</v>
      </c>
      <c r="J44" s="104">
        <v>361</v>
      </c>
      <c r="K44" s="89">
        <v>0.80222222222222217</v>
      </c>
      <c r="L44" s="91">
        <f t="shared" si="0"/>
        <v>14357.4</v>
      </c>
      <c r="M44" s="124">
        <v>0</v>
      </c>
    </row>
    <row r="45" spans="2:30" ht="27" customHeight="1" thickBot="1" x14ac:dyDescent="0.25">
      <c r="B45" s="117" t="s">
        <v>90</v>
      </c>
      <c r="C45" s="136" t="s">
        <v>89</v>
      </c>
      <c r="D45" s="137" t="s">
        <v>32</v>
      </c>
      <c r="E45" s="118">
        <v>20000</v>
      </c>
      <c r="F45" s="68">
        <v>30000</v>
      </c>
      <c r="G45" s="14">
        <v>9</v>
      </c>
      <c r="H45" s="69">
        <v>29</v>
      </c>
      <c r="I45" s="14">
        <v>50</v>
      </c>
      <c r="J45" s="104">
        <v>360</v>
      </c>
      <c r="K45" s="89">
        <v>0.8</v>
      </c>
      <c r="L45" s="91">
        <f t="shared" si="0"/>
        <v>4500</v>
      </c>
      <c r="M45" s="124">
        <v>0</v>
      </c>
    </row>
    <row r="46" spans="2:30" ht="27" customHeight="1" thickBot="1" x14ac:dyDescent="0.25">
      <c r="B46" s="117" t="s">
        <v>63</v>
      </c>
      <c r="C46" s="136" t="s">
        <v>62</v>
      </c>
      <c r="D46" s="137" t="s">
        <v>35</v>
      </c>
      <c r="E46" s="118">
        <v>0</v>
      </c>
      <c r="F46" s="68">
        <v>35500</v>
      </c>
      <c r="G46" s="14">
        <v>9</v>
      </c>
      <c r="H46" s="69">
        <v>24</v>
      </c>
      <c r="I46" s="14">
        <v>50</v>
      </c>
      <c r="J46" s="104">
        <v>360</v>
      </c>
      <c r="K46" s="89">
        <v>0.8</v>
      </c>
      <c r="L46" s="91">
        <f t="shared" si="0"/>
        <v>5325</v>
      </c>
      <c r="M46" s="124">
        <v>0</v>
      </c>
    </row>
    <row r="47" spans="2:30" ht="27" customHeight="1" thickBot="1" x14ac:dyDescent="0.25">
      <c r="B47" s="117" t="s">
        <v>102</v>
      </c>
      <c r="C47" s="136" t="s">
        <v>101</v>
      </c>
      <c r="D47" s="137" t="s">
        <v>32</v>
      </c>
      <c r="E47" s="118">
        <v>0</v>
      </c>
      <c r="F47" s="68">
        <v>20000</v>
      </c>
      <c r="G47" s="14">
        <v>9</v>
      </c>
      <c r="H47" s="69">
        <v>32</v>
      </c>
      <c r="I47" s="14">
        <v>50</v>
      </c>
      <c r="J47" s="104">
        <v>359</v>
      </c>
      <c r="K47" s="89">
        <v>0.79777777777777781</v>
      </c>
      <c r="L47" s="91">
        <f t="shared" si="0"/>
        <v>3000</v>
      </c>
      <c r="M47" s="124">
        <v>0</v>
      </c>
    </row>
    <row r="48" spans="2:30" ht="27" customHeight="1" thickBot="1" x14ac:dyDescent="0.25">
      <c r="B48" s="117" t="s">
        <v>72</v>
      </c>
      <c r="C48" s="136" t="s">
        <v>71</v>
      </c>
      <c r="D48" s="137" t="s">
        <v>35</v>
      </c>
      <c r="E48" s="118">
        <v>0</v>
      </c>
      <c r="F48" s="68">
        <v>165000</v>
      </c>
      <c r="G48" s="14">
        <v>9</v>
      </c>
      <c r="H48" s="69">
        <v>32</v>
      </c>
      <c r="I48" s="14">
        <v>45</v>
      </c>
      <c r="J48" s="104">
        <v>344</v>
      </c>
      <c r="K48" s="89">
        <v>0.76444444444444448</v>
      </c>
      <c r="L48" s="91">
        <f t="shared" si="0"/>
        <v>24750</v>
      </c>
      <c r="M48" s="124">
        <v>0</v>
      </c>
    </row>
    <row r="49" spans="2:13" ht="27" customHeight="1" thickBot="1" x14ac:dyDescent="0.25">
      <c r="B49" s="117" t="s">
        <v>47</v>
      </c>
      <c r="C49" s="136" t="s">
        <v>46</v>
      </c>
      <c r="D49" s="137" t="s">
        <v>35</v>
      </c>
      <c r="E49" s="118">
        <v>0</v>
      </c>
      <c r="F49" s="68">
        <v>25000</v>
      </c>
      <c r="G49" s="14">
        <v>8</v>
      </c>
      <c r="H49" s="69">
        <v>18</v>
      </c>
      <c r="I49" s="14">
        <v>49</v>
      </c>
      <c r="J49" s="104">
        <v>305</v>
      </c>
      <c r="K49" s="89">
        <v>0.76249999999999996</v>
      </c>
      <c r="L49" s="91">
        <f t="shared" si="0"/>
        <v>3750</v>
      </c>
      <c r="M49" s="124">
        <v>0</v>
      </c>
    </row>
    <row r="50" spans="2:13" ht="27" customHeight="1" thickBot="1" x14ac:dyDescent="0.25">
      <c r="B50" s="117" t="s">
        <v>138</v>
      </c>
      <c r="C50" s="136" t="s">
        <v>73</v>
      </c>
      <c r="D50" s="137" t="s">
        <v>45</v>
      </c>
      <c r="E50" s="118">
        <v>0</v>
      </c>
      <c r="F50" s="68">
        <v>50000</v>
      </c>
      <c r="G50" s="14">
        <v>9</v>
      </c>
      <c r="H50" s="69">
        <v>27</v>
      </c>
      <c r="I50" s="14">
        <v>49</v>
      </c>
      <c r="J50" s="104">
        <v>341</v>
      </c>
      <c r="K50" s="89">
        <v>0.75777777777777777</v>
      </c>
      <c r="L50" s="91">
        <f t="shared" si="0"/>
        <v>7500</v>
      </c>
      <c r="M50" s="124">
        <v>0</v>
      </c>
    </row>
    <row r="51" spans="2:13" ht="27" customHeight="1" thickBot="1" x14ac:dyDescent="0.25">
      <c r="B51" s="117" t="s">
        <v>49</v>
      </c>
      <c r="C51" s="136" t="s">
        <v>48</v>
      </c>
      <c r="D51" s="137" t="s">
        <v>32</v>
      </c>
      <c r="E51" s="118">
        <v>0</v>
      </c>
      <c r="F51" s="68">
        <v>60000</v>
      </c>
      <c r="G51" s="14">
        <v>9</v>
      </c>
      <c r="H51" s="69">
        <v>28</v>
      </c>
      <c r="I51" s="14">
        <v>48</v>
      </c>
      <c r="J51" s="104">
        <v>341</v>
      </c>
      <c r="K51" s="89">
        <v>0.75777777777777777</v>
      </c>
      <c r="L51" s="91">
        <f t="shared" si="0"/>
        <v>9000</v>
      </c>
      <c r="M51" s="124">
        <v>0</v>
      </c>
    </row>
    <row r="52" spans="2:13" ht="27" customHeight="1" thickBot="1" x14ac:dyDescent="0.25">
      <c r="B52" s="117" t="s">
        <v>44</v>
      </c>
      <c r="C52" s="136" t="s">
        <v>43</v>
      </c>
      <c r="D52" s="137" t="s">
        <v>45</v>
      </c>
      <c r="E52" s="118">
        <v>0</v>
      </c>
      <c r="F52" s="68">
        <v>1082103</v>
      </c>
      <c r="G52" s="14">
        <v>8</v>
      </c>
      <c r="H52" s="69">
        <v>24</v>
      </c>
      <c r="I52" s="14">
        <v>47</v>
      </c>
      <c r="J52" s="104">
        <v>303</v>
      </c>
      <c r="K52" s="89">
        <v>0.75749999999999995</v>
      </c>
      <c r="L52" s="91">
        <f t="shared" si="0"/>
        <v>162315.44999999998</v>
      </c>
      <c r="M52" s="124">
        <v>0</v>
      </c>
    </row>
    <row r="53" spans="2:13" ht="27" customHeight="1" thickBot="1" x14ac:dyDescent="0.25">
      <c r="B53" s="117" t="s">
        <v>130</v>
      </c>
      <c r="C53" s="136" t="s">
        <v>129</v>
      </c>
      <c r="D53" s="137" t="s">
        <v>35</v>
      </c>
      <c r="E53" s="118">
        <v>0</v>
      </c>
      <c r="F53" s="68">
        <v>7000</v>
      </c>
      <c r="G53" s="14">
        <v>9</v>
      </c>
      <c r="H53" s="69">
        <v>25</v>
      </c>
      <c r="I53" s="14">
        <v>49</v>
      </c>
      <c r="J53" s="104">
        <v>340</v>
      </c>
      <c r="K53" s="89">
        <v>0.75555555555555554</v>
      </c>
      <c r="L53" s="91">
        <f t="shared" si="0"/>
        <v>1050</v>
      </c>
      <c r="M53" s="124">
        <v>0</v>
      </c>
    </row>
    <row r="54" spans="2:13" ht="27" customHeight="1" thickBot="1" x14ac:dyDescent="0.25">
      <c r="B54" s="117" t="s">
        <v>139</v>
      </c>
      <c r="C54" s="136" t="s">
        <v>103</v>
      </c>
      <c r="D54" s="137" t="s">
        <v>35</v>
      </c>
      <c r="E54" s="118">
        <v>0</v>
      </c>
      <c r="F54" s="68">
        <v>20000</v>
      </c>
      <c r="G54" s="14">
        <v>9</v>
      </c>
      <c r="H54" s="69">
        <v>32</v>
      </c>
      <c r="I54" s="14">
        <v>49</v>
      </c>
      <c r="J54" s="104">
        <v>339</v>
      </c>
      <c r="K54" s="89">
        <v>0.7533333333333333</v>
      </c>
      <c r="L54" s="91">
        <f t="shared" si="0"/>
        <v>3000</v>
      </c>
      <c r="M54" s="124">
        <v>0</v>
      </c>
    </row>
    <row r="55" spans="2:13" ht="27" customHeight="1" thickBot="1" x14ac:dyDescent="0.25">
      <c r="B55" s="120" t="s">
        <v>78</v>
      </c>
      <c r="C55" s="136" t="s">
        <v>77</v>
      </c>
      <c r="D55" s="137" t="s">
        <v>40</v>
      </c>
      <c r="E55" s="118">
        <v>0</v>
      </c>
      <c r="F55" s="68">
        <v>25000</v>
      </c>
      <c r="G55" s="14">
        <v>9</v>
      </c>
      <c r="H55" s="69">
        <v>19</v>
      </c>
      <c r="I55" s="14">
        <v>50</v>
      </c>
      <c r="J55" s="104">
        <v>322</v>
      </c>
      <c r="K55" s="89">
        <v>0.7155555555555555</v>
      </c>
      <c r="L55" s="91">
        <f t="shared" si="0"/>
        <v>0</v>
      </c>
      <c r="M55" s="124">
        <v>0</v>
      </c>
    </row>
    <row r="56" spans="2:13" ht="27" customHeight="1" thickBot="1" x14ac:dyDescent="0.25">
      <c r="B56" s="121" t="s">
        <v>51</v>
      </c>
      <c r="C56" s="136" t="s">
        <v>50</v>
      </c>
      <c r="D56" s="137" t="s">
        <v>35</v>
      </c>
      <c r="E56" s="118">
        <v>2000</v>
      </c>
      <c r="F56" s="68">
        <v>4000</v>
      </c>
      <c r="G56" s="14">
        <v>9</v>
      </c>
      <c r="H56" s="69">
        <v>15</v>
      </c>
      <c r="I56" s="14">
        <v>48</v>
      </c>
      <c r="J56" s="104">
        <v>312</v>
      </c>
      <c r="K56" s="89">
        <v>0.69333333333333336</v>
      </c>
      <c r="L56" s="91">
        <f t="shared" si="0"/>
        <v>0</v>
      </c>
      <c r="M56" s="124">
        <v>0</v>
      </c>
    </row>
    <row r="57" spans="2:13" ht="27" customHeight="1" thickBot="1" x14ac:dyDescent="0.25">
      <c r="B57" s="121" t="s">
        <v>84</v>
      </c>
      <c r="C57" s="136" t="s">
        <v>83</v>
      </c>
      <c r="D57" s="137" t="s">
        <v>32</v>
      </c>
      <c r="E57" s="118">
        <v>17960</v>
      </c>
      <c r="F57" s="68">
        <v>20000</v>
      </c>
      <c r="G57" s="14">
        <v>9</v>
      </c>
      <c r="H57" s="69">
        <v>29</v>
      </c>
      <c r="I57" s="14">
        <v>46</v>
      </c>
      <c r="J57" s="104">
        <v>308</v>
      </c>
      <c r="K57" s="89">
        <v>0.68444444444444441</v>
      </c>
      <c r="L57" s="91">
        <f t="shared" si="0"/>
        <v>0</v>
      </c>
      <c r="M57" s="124">
        <v>0</v>
      </c>
    </row>
    <row r="58" spans="2:13" ht="27" customHeight="1" thickBot="1" x14ac:dyDescent="0.25">
      <c r="B58" s="121" t="s">
        <v>67</v>
      </c>
      <c r="C58" s="136" t="s">
        <v>66</v>
      </c>
      <c r="D58" s="137" t="s">
        <v>32</v>
      </c>
      <c r="E58" s="118">
        <v>0</v>
      </c>
      <c r="F58" s="68">
        <v>10000</v>
      </c>
      <c r="G58" s="14">
        <v>9</v>
      </c>
      <c r="H58" s="69">
        <v>23</v>
      </c>
      <c r="I58" s="14">
        <v>43</v>
      </c>
      <c r="J58" s="104">
        <v>305</v>
      </c>
      <c r="K58" s="89">
        <v>0.67777777777777781</v>
      </c>
      <c r="L58" s="91">
        <f t="shared" si="0"/>
        <v>0</v>
      </c>
      <c r="M58" s="124">
        <v>0</v>
      </c>
    </row>
    <row r="59" spans="2:13" ht="27" customHeight="1" thickBot="1" x14ac:dyDescent="0.25">
      <c r="B59" s="121" t="s">
        <v>59</v>
      </c>
      <c r="C59" s="136" t="s">
        <v>58</v>
      </c>
      <c r="D59" s="137" t="s">
        <v>32</v>
      </c>
      <c r="E59" s="118">
        <v>20000</v>
      </c>
      <c r="F59" s="68">
        <v>75000</v>
      </c>
      <c r="G59" s="14">
        <v>9</v>
      </c>
      <c r="H59" s="69">
        <v>16</v>
      </c>
      <c r="I59" s="14">
        <v>45</v>
      </c>
      <c r="J59" s="104">
        <v>289</v>
      </c>
      <c r="K59" s="89">
        <v>0.64222222222222225</v>
      </c>
      <c r="L59" s="91">
        <f t="shared" si="0"/>
        <v>0</v>
      </c>
      <c r="M59" s="124">
        <v>0</v>
      </c>
    </row>
    <row r="60" spans="2:13" ht="27" customHeight="1" thickBot="1" x14ac:dyDescent="0.25">
      <c r="B60" s="122" t="s">
        <v>142</v>
      </c>
      <c r="C60" s="140" t="s">
        <v>33</v>
      </c>
      <c r="D60" s="141" t="s">
        <v>35</v>
      </c>
      <c r="E60" s="119">
        <v>0</v>
      </c>
      <c r="F60" s="70">
        <v>5000</v>
      </c>
      <c r="G60" s="15">
        <v>9</v>
      </c>
      <c r="H60" s="71">
        <v>13</v>
      </c>
      <c r="I60" s="15">
        <v>36</v>
      </c>
      <c r="J60" s="105">
        <v>224</v>
      </c>
      <c r="K60" s="90">
        <v>0.49777777777777776</v>
      </c>
      <c r="L60" s="92">
        <f t="shared" si="0"/>
        <v>0</v>
      </c>
      <c r="M60" s="125">
        <v>0</v>
      </c>
    </row>
    <row r="61" spans="2:13" ht="6" customHeight="1" thickBot="1" x14ac:dyDescent="0.25"/>
    <row r="62" spans="2:13" ht="13.5" thickBot="1" x14ac:dyDescent="0.25">
      <c r="D62" s="18" t="s">
        <v>19</v>
      </c>
      <c r="E62" s="38">
        <f>+SUM(E9:E60)</f>
        <v>731115</v>
      </c>
      <c r="F62" s="38">
        <f>+SUM(F9:F60)</f>
        <v>3147265</v>
      </c>
      <c r="G62" s="39"/>
      <c r="H62" s="40"/>
      <c r="I62" s="40"/>
      <c r="J62" s="40"/>
      <c r="K62" s="40"/>
      <c r="L62" s="38">
        <f>+SUM(L9:L60)</f>
        <v>884914.75</v>
      </c>
      <c r="M62" s="127">
        <f>+SUM(M9:M60)</f>
        <v>0</v>
      </c>
    </row>
    <row r="63" spans="2:13" ht="6" customHeight="1" thickBot="1" x14ac:dyDescent="0.25"/>
    <row r="64" spans="2:13" ht="14.1" customHeight="1" x14ac:dyDescent="0.2">
      <c r="I64" s="47"/>
      <c r="J64" s="47"/>
      <c r="K64" s="154" t="s">
        <v>145</v>
      </c>
      <c r="L64" s="155"/>
      <c r="M64" s="65">
        <v>889305</v>
      </c>
    </row>
    <row r="65" spans="8:13" ht="14.1" customHeight="1" thickBot="1" x14ac:dyDescent="0.25">
      <c r="I65" s="47"/>
      <c r="J65" s="47"/>
      <c r="K65" s="145" t="s">
        <v>146</v>
      </c>
      <c r="L65" s="146"/>
      <c r="M65" s="94">
        <f>+M64-M62</f>
        <v>889305</v>
      </c>
    </row>
    <row r="66" spans="8:13" ht="45" customHeight="1" x14ac:dyDescent="0.2">
      <c r="H66" s="93"/>
      <c r="I66" s="93"/>
      <c r="J66" s="93"/>
      <c r="K66" s="142" t="s">
        <v>26</v>
      </c>
      <c r="L66" s="142"/>
      <c r="M66" s="142"/>
    </row>
    <row r="1048575" spans="12:12" x14ac:dyDescent="0.2">
      <c r="L1048575" s="88"/>
    </row>
  </sheetData>
  <sheetProtection algorithmName="SHA-512" hashValue="+TFVf3zIgoJAJV45M0fU9Xg7uaMy7i3nGLRGG5n6fvYJxMRT4WC/UtmRDwp19FRwd5EVjgtjTyh2v2LDdX4cWw==" saltValue="woN8e0564KbJ34noZInDLQ==" spinCount="100000" sheet="1" objects="1" scenarios="1"/>
  <mergeCells count="10">
    <mergeCell ref="Q11:V11"/>
    <mergeCell ref="O12:P12"/>
    <mergeCell ref="Q19:V19"/>
    <mergeCell ref="O20:P20"/>
    <mergeCell ref="K64:L64"/>
    <mergeCell ref="K66:M66"/>
    <mergeCell ref="M3:O5"/>
    <mergeCell ref="M2:O2"/>
    <mergeCell ref="K65:L65"/>
    <mergeCell ref="J2:K2"/>
  </mergeCells>
  <conditionalFormatting sqref="M65">
    <cfRule type="cellIs" dxfId="1160" priority="1" operator="lessThan">
      <formula>0</formula>
    </cfRule>
  </conditionalFormatting>
  <conditionalFormatting pivot="1" sqref="K9:K60">
    <cfRule type="cellIs" dxfId="1159" priority="2" operator="greaterThan">
      <formula>$P$13</formula>
    </cfRule>
  </conditionalFormatting>
  <conditionalFormatting pivot="1" sqref="K9:K60">
    <cfRule type="cellIs" dxfId="1158" priority="3" operator="lessThan">
      <formula>$P$15</formula>
    </cfRule>
  </conditionalFormatting>
  <conditionalFormatting pivot="1" sqref="K9:K60">
    <cfRule type="cellIs" dxfId="1157" priority="4" operator="between">
      <formula>$P$13</formula>
      <formula>$P$15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GridLines="0" showRowColHeaders="0" zoomScale="110" zoomScaleNormal="110" workbookViewId="0">
      <pane ySplit="3" topLeftCell="A4" activePane="bottomLeft" state="frozen"/>
      <selection pane="bottomLeft" activeCell="J3" sqref="J3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10" width="11.7109375" customWidth="1"/>
    <col min="11" max="11" width="9.7109375" customWidth="1"/>
  </cols>
  <sheetData>
    <row r="1" spans="2:12" ht="8.25" customHeight="1" thickBot="1" x14ac:dyDescent="0.25"/>
    <row r="2" spans="2:12" x14ac:dyDescent="0.2">
      <c r="B2" s="7"/>
      <c r="C2" s="8"/>
      <c r="D2" s="9" t="s">
        <v>15</v>
      </c>
      <c r="E2" s="8"/>
      <c r="F2" s="8"/>
      <c r="G2" s="8"/>
      <c r="H2" s="8"/>
      <c r="I2" s="8"/>
      <c r="J2" s="13"/>
    </row>
    <row r="3" spans="2:12" ht="35.25" customHeight="1" thickBot="1" x14ac:dyDescent="0.25">
      <c r="B3" s="44" t="s">
        <v>1</v>
      </c>
      <c r="C3" s="42" t="s">
        <v>0</v>
      </c>
      <c r="D3" s="43" t="s">
        <v>17</v>
      </c>
      <c r="E3" s="43" t="s">
        <v>2</v>
      </c>
      <c r="F3" s="43" t="s">
        <v>3</v>
      </c>
      <c r="G3" s="43" t="s">
        <v>4</v>
      </c>
      <c r="H3" s="43" t="s">
        <v>27</v>
      </c>
      <c r="I3" s="43" t="s">
        <v>144</v>
      </c>
      <c r="J3" s="45" t="s">
        <v>148</v>
      </c>
    </row>
    <row r="4" spans="2:12" x14ac:dyDescent="0.2">
      <c r="B4" s="128" t="s">
        <v>55</v>
      </c>
      <c r="C4" s="131" t="s">
        <v>14</v>
      </c>
      <c r="D4" s="102">
        <v>30000</v>
      </c>
      <c r="E4" s="31">
        <v>0.9</v>
      </c>
      <c r="F4" s="31">
        <v>0.85555555555555551</v>
      </c>
      <c r="G4" s="31">
        <v>0.94444444444444442</v>
      </c>
      <c r="H4" s="31">
        <v>0.94444444444444442</v>
      </c>
      <c r="I4" s="31">
        <v>0.88888888888888884</v>
      </c>
      <c r="J4" s="32">
        <v>0.90666666666666662</v>
      </c>
      <c r="L4" s="37"/>
    </row>
    <row r="5" spans="2:12" ht="25.5" x14ac:dyDescent="0.2">
      <c r="B5" s="129" t="s">
        <v>88</v>
      </c>
      <c r="C5" s="132" t="s">
        <v>87</v>
      </c>
      <c r="D5" s="101">
        <v>120000</v>
      </c>
      <c r="E5" s="33">
        <v>0.9</v>
      </c>
      <c r="F5" s="33">
        <v>0.88888888888888884</v>
      </c>
      <c r="G5" s="33">
        <v>0.83333333333333337</v>
      </c>
      <c r="H5" s="33">
        <v>0.96666666666666667</v>
      </c>
      <c r="I5" s="33">
        <v>0.93333333333333335</v>
      </c>
      <c r="J5" s="34">
        <v>0.9044444444444445</v>
      </c>
    </row>
    <row r="6" spans="2:12" ht="25.5" x14ac:dyDescent="0.2">
      <c r="B6" s="129" t="s">
        <v>108</v>
      </c>
      <c r="C6" s="132" t="s">
        <v>107</v>
      </c>
      <c r="D6" s="101">
        <v>18000</v>
      </c>
      <c r="E6" s="33">
        <v>0.92222222222222228</v>
      </c>
      <c r="F6" s="33">
        <v>0.85555555555555551</v>
      </c>
      <c r="G6" s="33">
        <v>0.84444444444444444</v>
      </c>
      <c r="H6" s="33">
        <v>0.9555555555555556</v>
      </c>
      <c r="I6" s="33">
        <v>0.93333333333333335</v>
      </c>
      <c r="J6" s="34">
        <v>0.90222222222222226</v>
      </c>
    </row>
    <row r="7" spans="2:12" ht="25.5" x14ac:dyDescent="0.2">
      <c r="B7" s="129" t="s">
        <v>42</v>
      </c>
      <c r="C7" s="132" t="s">
        <v>41</v>
      </c>
      <c r="D7" s="101">
        <v>80000</v>
      </c>
      <c r="E7" s="33">
        <v>0.91111111111111109</v>
      </c>
      <c r="F7" s="33">
        <v>0.8666666666666667</v>
      </c>
      <c r="G7" s="33">
        <v>0.92222222222222228</v>
      </c>
      <c r="H7" s="33">
        <v>0.93333333333333335</v>
      </c>
      <c r="I7" s="33">
        <v>0.8666666666666667</v>
      </c>
      <c r="J7" s="34">
        <v>0.9</v>
      </c>
    </row>
    <row r="8" spans="2:12" x14ac:dyDescent="0.2">
      <c r="B8" s="129" t="s">
        <v>96</v>
      </c>
      <c r="C8" s="132" t="s">
        <v>95</v>
      </c>
      <c r="D8" s="101">
        <v>10000</v>
      </c>
      <c r="E8" s="33">
        <v>0.91111111111111109</v>
      </c>
      <c r="F8" s="33">
        <v>0.8666666666666667</v>
      </c>
      <c r="G8" s="33">
        <v>0.87777777777777777</v>
      </c>
      <c r="H8" s="33">
        <v>0.94444444444444442</v>
      </c>
      <c r="I8" s="33">
        <v>0.9</v>
      </c>
      <c r="J8" s="34">
        <v>0.9</v>
      </c>
    </row>
    <row r="9" spans="2:12" x14ac:dyDescent="0.2">
      <c r="B9" s="129" t="s">
        <v>136</v>
      </c>
      <c r="C9" s="132" t="s">
        <v>112</v>
      </c>
      <c r="D9" s="101">
        <v>20000</v>
      </c>
      <c r="E9" s="33">
        <v>0.84444444444444444</v>
      </c>
      <c r="F9" s="33">
        <v>0.84444444444444444</v>
      </c>
      <c r="G9" s="33">
        <v>0.84444444444444444</v>
      </c>
      <c r="H9" s="33">
        <v>0.93333333333333335</v>
      </c>
      <c r="I9" s="33">
        <v>0.93333333333333335</v>
      </c>
      <c r="J9" s="34">
        <v>0.88</v>
      </c>
    </row>
    <row r="10" spans="2:12" x14ac:dyDescent="0.2">
      <c r="B10" s="129" t="s">
        <v>65</v>
      </c>
      <c r="C10" s="132" t="s">
        <v>64</v>
      </c>
      <c r="D10" s="101">
        <v>50000</v>
      </c>
      <c r="E10" s="33">
        <v>0.91111111111111109</v>
      </c>
      <c r="F10" s="33">
        <v>0.87777777777777777</v>
      </c>
      <c r="G10" s="33">
        <v>0.77777777777777779</v>
      </c>
      <c r="H10" s="33">
        <v>0.93333333333333335</v>
      </c>
      <c r="I10" s="33">
        <v>0.88888888888888884</v>
      </c>
      <c r="J10" s="34">
        <v>0.87777777777777777</v>
      </c>
    </row>
    <row r="11" spans="2:12" x14ac:dyDescent="0.2">
      <c r="B11" s="129" t="s">
        <v>98</v>
      </c>
      <c r="C11" s="132" t="s">
        <v>97</v>
      </c>
      <c r="D11" s="101">
        <v>45000</v>
      </c>
      <c r="E11" s="33">
        <v>0.87777777777777777</v>
      </c>
      <c r="F11" s="33">
        <v>0.77777777777777779</v>
      </c>
      <c r="G11" s="33">
        <v>0.9555555555555556</v>
      </c>
      <c r="H11" s="33">
        <v>0.92222222222222228</v>
      </c>
      <c r="I11" s="33">
        <v>0.82222222222222219</v>
      </c>
      <c r="J11" s="34">
        <v>0.87111111111111106</v>
      </c>
    </row>
    <row r="12" spans="2:12" ht="25.5" x14ac:dyDescent="0.2">
      <c r="B12" s="129" t="s">
        <v>106</v>
      </c>
      <c r="C12" s="132" t="s">
        <v>105</v>
      </c>
      <c r="D12" s="101">
        <v>30000</v>
      </c>
      <c r="E12" s="33">
        <v>0.87777777777777777</v>
      </c>
      <c r="F12" s="33">
        <v>0.85555555555555551</v>
      </c>
      <c r="G12" s="33">
        <v>0.82222222222222219</v>
      </c>
      <c r="H12" s="33">
        <v>0.92222222222222228</v>
      </c>
      <c r="I12" s="33">
        <v>0.8666666666666667</v>
      </c>
      <c r="J12" s="34">
        <v>0.86888888888888893</v>
      </c>
    </row>
    <row r="13" spans="2:12" x14ac:dyDescent="0.2">
      <c r="B13" s="129" t="s">
        <v>111</v>
      </c>
      <c r="C13" s="132" t="s">
        <v>14</v>
      </c>
      <c r="D13" s="101">
        <v>30000</v>
      </c>
      <c r="E13" s="33">
        <v>0.83333333333333337</v>
      </c>
      <c r="F13" s="33">
        <v>0.84444444444444444</v>
      </c>
      <c r="G13" s="33">
        <v>0.9555555555555556</v>
      </c>
      <c r="H13" s="33">
        <v>0.83333333333333337</v>
      </c>
      <c r="I13" s="33">
        <v>0.87777777777777777</v>
      </c>
      <c r="J13" s="34">
        <v>0.86888888888888893</v>
      </c>
    </row>
    <row r="14" spans="2:12" x14ac:dyDescent="0.2">
      <c r="B14" s="129" t="s">
        <v>82</v>
      </c>
      <c r="C14" s="132" t="s">
        <v>81</v>
      </c>
      <c r="D14" s="101">
        <v>45000</v>
      </c>
      <c r="E14" s="33">
        <v>0.88888888888888884</v>
      </c>
      <c r="F14" s="33">
        <v>0.85555555555555551</v>
      </c>
      <c r="G14" s="33">
        <v>0.85555555555555551</v>
      </c>
      <c r="H14" s="33">
        <v>0.87777777777777777</v>
      </c>
      <c r="I14" s="33">
        <v>0.83333333333333337</v>
      </c>
      <c r="J14" s="34">
        <v>0.86222222222222222</v>
      </c>
    </row>
    <row r="15" spans="2:12" x14ac:dyDescent="0.2">
      <c r="B15" s="129" t="s">
        <v>37</v>
      </c>
      <c r="C15" s="132" t="s">
        <v>36</v>
      </c>
      <c r="D15" s="101">
        <v>32500</v>
      </c>
      <c r="E15" s="33">
        <v>0.8666666666666667</v>
      </c>
      <c r="F15" s="33">
        <v>0.81111111111111112</v>
      </c>
      <c r="G15" s="33">
        <v>0.84444444444444444</v>
      </c>
      <c r="H15" s="33">
        <v>0.93333333333333335</v>
      </c>
      <c r="I15" s="33">
        <v>0.84444444444444444</v>
      </c>
      <c r="J15" s="34">
        <v>0.86</v>
      </c>
    </row>
    <row r="16" spans="2:12" ht="25.5" x14ac:dyDescent="0.2">
      <c r="B16" s="129" t="s">
        <v>140</v>
      </c>
      <c r="C16" s="132" t="s">
        <v>38</v>
      </c>
      <c r="D16" s="101">
        <v>30000</v>
      </c>
      <c r="E16" s="33">
        <v>0.83333333333333337</v>
      </c>
      <c r="F16" s="33">
        <v>0.83333333333333337</v>
      </c>
      <c r="G16" s="33">
        <v>0.77777777777777779</v>
      </c>
      <c r="H16" s="33">
        <v>0.92222222222222228</v>
      </c>
      <c r="I16" s="33">
        <v>0.93333333333333335</v>
      </c>
      <c r="J16" s="34">
        <v>0.86</v>
      </c>
    </row>
    <row r="17" spans="2:10" x14ac:dyDescent="0.2">
      <c r="B17" s="129" t="s">
        <v>70</v>
      </c>
      <c r="C17" s="132" t="s">
        <v>69</v>
      </c>
      <c r="D17" s="101">
        <v>50000</v>
      </c>
      <c r="E17" s="33">
        <v>0.81111111111111112</v>
      </c>
      <c r="F17" s="33">
        <v>0.85555555555555551</v>
      </c>
      <c r="G17" s="33">
        <v>0.91111111111111109</v>
      </c>
      <c r="H17" s="33">
        <v>0.9</v>
      </c>
      <c r="I17" s="33">
        <v>0.82222222222222219</v>
      </c>
      <c r="J17" s="34">
        <v>0.86</v>
      </c>
    </row>
    <row r="18" spans="2:10" x14ac:dyDescent="0.2">
      <c r="B18" s="129" t="s">
        <v>54</v>
      </c>
      <c r="C18" s="132" t="s">
        <v>53</v>
      </c>
      <c r="D18" s="101">
        <v>20000</v>
      </c>
      <c r="E18" s="33">
        <v>0.88888888888888884</v>
      </c>
      <c r="F18" s="33">
        <v>0.84444444444444444</v>
      </c>
      <c r="G18" s="33">
        <v>0.81111111111111112</v>
      </c>
      <c r="H18" s="33">
        <v>0.91111111111111109</v>
      </c>
      <c r="I18" s="33">
        <v>0.83333333333333337</v>
      </c>
      <c r="J18" s="34">
        <v>0.85777777777777775</v>
      </c>
    </row>
    <row r="19" spans="2:10" ht="25.5" x14ac:dyDescent="0.2">
      <c r="B19" s="129" t="s">
        <v>92</v>
      </c>
      <c r="C19" s="132" t="s">
        <v>91</v>
      </c>
      <c r="D19" s="101">
        <v>9000</v>
      </c>
      <c r="E19" s="33">
        <v>0.88888888888888884</v>
      </c>
      <c r="F19" s="33">
        <v>0.88888888888888884</v>
      </c>
      <c r="G19" s="33">
        <v>0.73333333333333328</v>
      </c>
      <c r="H19" s="33">
        <v>0.88888888888888884</v>
      </c>
      <c r="I19" s="33">
        <v>0.87777777777777777</v>
      </c>
      <c r="J19" s="34">
        <v>0.85555555555555551</v>
      </c>
    </row>
    <row r="20" spans="2:10" ht="25.5" x14ac:dyDescent="0.2">
      <c r="B20" s="129" t="s">
        <v>124</v>
      </c>
      <c r="C20" s="132" t="s">
        <v>9</v>
      </c>
      <c r="D20" s="101">
        <v>38000</v>
      </c>
      <c r="E20" s="33">
        <v>0.84444444444444444</v>
      </c>
      <c r="F20" s="33">
        <v>0.76666666666666672</v>
      </c>
      <c r="G20" s="33">
        <v>0.9</v>
      </c>
      <c r="H20" s="33">
        <v>0.94444444444444442</v>
      </c>
      <c r="I20" s="33">
        <v>0.82222222222222219</v>
      </c>
      <c r="J20" s="34">
        <v>0.85555555555555551</v>
      </c>
    </row>
    <row r="21" spans="2:10" ht="25.5" x14ac:dyDescent="0.2">
      <c r="B21" s="129" t="s">
        <v>80</v>
      </c>
      <c r="C21" s="132" t="s">
        <v>79</v>
      </c>
      <c r="D21" s="101">
        <v>66000</v>
      </c>
      <c r="E21" s="33">
        <v>0.84444444444444444</v>
      </c>
      <c r="F21" s="33">
        <v>0.83333333333333337</v>
      </c>
      <c r="G21" s="33">
        <v>0.76249999999999996</v>
      </c>
      <c r="H21" s="33">
        <v>0.94444444444444442</v>
      </c>
      <c r="I21" s="33">
        <v>0.875</v>
      </c>
      <c r="J21" s="34">
        <v>0.85348837209302331</v>
      </c>
    </row>
    <row r="22" spans="2:10" ht="25.5" x14ac:dyDescent="0.2">
      <c r="B22" s="129" t="s">
        <v>123</v>
      </c>
      <c r="C22" s="132" t="s">
        <v>122</v>
      </c>
      <c r="D22" s="101">
        <v>65000</v>
      </c>
      <c r="E22" s="33">
        <v>0.82499999999999996</v>
      </c>
      <c r="F22" s="33">
        <v>0.8</v>
      </c>
      <c r="G22" s="33">
        <v>0.875</v>
      </c>
      <c r="H22" s="33">
        <v>0.88749999999999996</v>
      </c>
      <c r="I22" s="33">
        <v>0.875</v>
      </c>
      <c r="J22" s="34">
        <v>0.85250000000000004</v>
      </c>
    </row>
    <row r="23" spans="2:10" x14ac:dyDescent="0.2">
      <c r="B23" s="129" t="s">
        <v>52</v>
      </c>
      <c r="C23" s="132" t="s">
        <v>8</v>
      </c>
      <c r="D23" s="101">
        <v>24000</v>
      </c>
      <c r="E23" s="33">
        <v>0.8666666666666667</v>
      </c>
      <c r="F23" s="33">
        <v>0.87777777777777777</v>
      </c>
      <c r="G23" s="33">
        <v>0.77777777777777779</v>
      </c>
      <c r="H23" s="33">
        <v>0.94444444444444442</v>
      </c>
      <c r="I23" s="33">
        <v>0.77777777777777779</v>
      </c>
      <c r="J23" s="34">
        <v>0.84888888888888892</v>
      </c>
    </row>
    <row r="24" spans="2:10" ht="25.5" x14ac:dyDescent="0.2">
      <c r="B24" s="129" t="s">
        <v>86</v>
      </c>
      <c r="C24" s="132" t="s">
        <v>85</v>
      </c>
      <c r="D24" s="101">
        <v>80000</v>
      </c>
      <c r="E24" s="33">
        <v>0.92222222222222228</v>
      </c>
      <c r="F24" s="33">
        <v>0.87777777777777777</v>
      </c>
      <c r="G24" s="33">
        <v>0.65555555555555556</v>
      </c>
      <c r="H24" s="33">
        <v>0.87777777777777777</v>
      </c>
      <c r="I24" s="33">
        <v>0.91111111111111109</v>
      </c>
      <c r="J24" s="34">
        <v>0.84888888888888892</v>
      </c>
    </row>
    <row r="25" spans="2:10" ht="25.5" x14ac:dyDescent="0.2">
      <c r="B25" s="129" t="s">
        <v>76</v>
      </c>
      <c r="C25" s="132" t="s">
        <v>75</v>
      </c>
      <c r="D25" s="101">
        <v>14950</v>
      </c>
      <c r="E25" s="33">
        <v>0.83333333333333337</v>
      </c>
      <c r="F25" s="33">
        <v>0.84444444444444444</v>
      </c>
      <c r="G25" s="33">
        <v>0.8</v>
      </c>
      <c r="H25" s="33">
        <v>0.9</v>
      </c>
      <c r="I25" s="33">
        <v>0.84444444444444444</v>
      </c>
      <c r="J25" s="34">
        <v>0.84444444444444444</v>
      </c>
    </row>
    <row r="26" spans="2:10" x14ac:dyDescent="0.2">
      <c r="B26" s="129" t="s">
        <v>137</v>
      </c>
      <c r="C26" s="132" t="s">
        <v>56</v>
      </c>
      <c r="D26" s="101">
        <v>100000</v>
      </c>
      <c r="E26" s="33">
        <v>0.85555555555555551</v>
      </c>
      <c r="F26" s="33">
        <v>0.78888888888888886</v>
      </c>
      <c r="G26" s="33">
        <v>0.92222222222222228</v>
      </c>
      <c r="H26" s="33">
        <v>0.87777777777777777</v>
      </c>
      <c r="I26" s="33">
        <v>0.76666666666666672</v>
      </c>
      <c r="J26" s="34">
        <v>0.84222222222222221</v>
      </c>
    </row>
    <row r="27" spans="2:10" ht="25.5" x14ac:dyDescent="0.2">
      <c r="B27" s="129" t="s">
        <v>61</v>
      </c>
      <c r="C27" s="132" t="s">
        <v>60</v>
      </c>
      <c r="D27" s="101">
        <v>20416</v>
      </c>
      <c r="E27" s="33">
        <v>0.84444444444444444</v>
      </c>
      <c r="F27" s="33">
        <v>0.81111111111111112</v>
      </c>
      <c r="G27" s="33">
        <v>0.78888888888888886</v>
      </c>
      <c r="H27" s="33">
        <v>0.92222222222222228</v>
      </c>
      <c r="I27" s="33">
        <v>0.84444444444444444</v>
      </c>
      <c r="J27" s="34">
        <v>0.84222222222222221</v>
      </c>
    </row>
    <row r="28" spans="2:10" x14ac:dyDescent="0.2">
      <c r="B28" s="129" t="s">
        <v>31</v>
      </c>
      <c r="C28" s="132" t="s">
        <v>30</v>
      </c>
      <c r="D28" s="101">
        <v>25000</v>
      </c>
      <c r="E28" s="33">
        <v>0.85555555555555551</v>
      </c>
      <c r="F28" s="33">
        <v>0.83333333333333337</v>
      </c>
      <c r="G28" s="33">
        <v>0.74444444444444446</v>
      </c>
      <c r="H28" s="33">
        <v>0.82222222222222219</v>
      </c>
      <c r="I28" s="33">
        <v>0.92222222222222228</v>
      </c>
      <c r="J28" s="34">
        <v>0.83555555555555561</v>
      </c>
    </row>
    <row r="29" spans="2:10" ht="25.5" x14ac:dyDescent="0.2">
      <c r="B29" s="129" t="s">
        <v>141</v>
      </c>
      <c r="C29" s="132" t="s">
        <v>131</v>
      </c>
      <c r="D29" s="101">
        <v>50000</v>
      </c>
      <c r="E29" s="33">
        <v>0.83333333333333337</v>
      </c>
      <c r="F29" s="33">
        <v>0.77777777777777779</v>
      </c>
      <c r="G29" s="33">
        <v>0.81111111111111112</v>
      </c>
      <c r="H29" s="33">
        <v>0.85555555555555551</v>
      </c>
      <c r="I29" s="33">
        <v>0.87777777777777777</v>
      </c>
      <c r="J29" s="34">
        <v>0.83111111111111113</v>
      </c>
    </row>
    <row r="30" spans="2:10" x14ac:dyDescent="0.2">
      <c r="B30" s="129" t="s">
        <v>115</v>
      </c>
      <c r="C30" s="132" t="s">
        <v>114</v>
      </c>
      <c r="D30" s="101">
        <v>15000</v>
      </c>
      <c r="E30" s="33">
        <v>0.78888888888888886</v>
      </c>
      <c r="F30" s="33">
        <v>0.83333333333333337</v>
      </c>
      <c r="G30" s="33">
        <v>0.78888888888888886</v>
      </c>
      <c r="H30" s="33">
        <v>0.84444444444444444</v>
      </c>
      <c r="I30" s="33">
        <v>0.9</v>
      </c>
      <c r="J30" s="34">
        <v>0.83111111111111113</v>
      </c>
    </row>
    <row r="31" spans="2:10" ht="25.5" x14ac:dyDescent="0.2">
      <c r="B31" s="129" t="s">
        <v>119</v>
      </c>
      <c r="C31" s="132" t="s">
        <v>118</v>
      </c>
      <c r="D31" s="101">
        <v>37500</v>
      </c>
      <c r="E31" s="33">
        <v>0.81111111111111112</v>
      </c>
      <c r="F31" s="33">
        <v>0.81111111111111112</v>
      </c>
      <c r="G31" s="33">
        <v>0.8</v>
      </c>
      <c r="H31" s="33">
        <v>0.83333333333333337</v>
      </c>
      <c r="I31" s="33">
        <v>0.8666666666666667</v>
      </c>
      <c r="J31" s="34">
        <v>0.82444444444444442</v>
      </c>
    </row>
    <row r="32" spans="2:10" ht="25.5" x14ac:dyDescent="0.2">
      <c r="B32" s="129" t="s">
        <v>110</v>
      </c>
      <c r="C32" s="132" t="s">
        <v>109</v>
      </c>
      <c r="D32" s="101">
        <v>5000</v>
      </c>
      <c r="E32" s="33">
        <v>0.8666666666666667</v>
      </c>
      <c r="F32" s="33">
        <v>0.72222222222222221</v>
      </c>
      <c r="G32" s="33">
        <v>0.87777777777777777</v>
      </c>
      <c r="H32" s="33">
        <v>0.88888888888888884</v>
      </c>
      <c r="I32" s="33">
        <v>0.75555555555555554</v>
      </c>
      <c r="J32" s="34">
        <v>0.82222222222222219</v>
      </c>
    </row>
    <row r="33" spans="2:10" x14ac:dyDescent="0.2">
      <c r="B33" s="129" t="s">
        <v>68</v>
      </c>
      <c r="C33" s="132" t="s">
        <v>68</v>
      </c>
      <c r="D33" s="101">
        <v>20000</v>
      </c>
      <c r="E33" s="33">
        <v>0.84444444444444444</v>
      </c>
      <c r="F33" s="33">
        <v>0.83333333333333337</v>
      </c>
      <c r="G33" s="33">
        <v>0.82222222222222219</v>
      </c>
      <c r="H33" s="33">
        <v>0.8</v>
      </c>
      <c r="I33" s="33">
        <v>0.8</v>
      </c>
      <c r="J33" s="34">
        <v>0.82</v>
      </c>
    </row>
    <row r="34" spans="2:10" ht="25.5" x14ac:dyDescent="0.2">
      <c r="B34" s="129" t="s">
        <v>100</v>
      </c>
      <c r="C34" s="132" t="s">
        <v>99</v>
      </c>
      <c r="D34" s="101">
        <v>25000</v>
      </c>
      <c r="E34" s="33">
        <v>0.83333333333333337</v>
      </c>
      <c r="F34" s="33">
        <v>0.8</v>
      </c>
      <c r="G34" s="33">
        <v>0.76666666666666672</v>
      </c>
      <c r="H34" s="33">
        <v>0.83333333333333337</v>
      </c>
      <c r="I34" s="33">
        <v>0.83333333333333337</v>
      </c>
      <c r="J34" s="34">
        <v>0.81333333333333335</v>
      </c>
    </row>
    <row r="35" spans="2:10" x14ac:dyDescent="0.2">
      <c r="B35" s="129" t="s">
        <v>121</v>
      </c>
      <c r="C35" s="132" t="s">
        <v>120</v>
      </c>
      <c r="D35" s="101">
        <v>40000</v>
      </c>
      <c r="E35" s="33">
        <v>0.84444444444444444</v>
      </c>
      <c r="F35" s="33">
        <v>0.76666666666666672</v>
      </c>
      <c r="G35" s="33">
        <v>0.77777777777777779</v>
      </c>
      <c r="H35" s="33">
        <v>0.92222222222222228</v>
      </c>
      <c r="I35" s="33">
        <v>0.73333333333333328</v>
      </c>
      <c r="J35" s="34">
        <v>0.80888888888888888</v>
      </c>
    </row>
    <row r="36" spans="2:10" ht="25.5" x14ac:dyDescent="0.2">
      <c r="B36" s="129" t="s">
        <v>126</v>
      </c>
      <c r="C36" s="132" t="s">
        <v>125</v>
      </c>
      <c r="D36" s="101">
        <v>112080</v>
      </c>
      <c r="E36" s="33">
        <v>0.75555555555555554</v>
      </c>
      <c r="F36" s="33">
        <v>0.75555555555555554</v>
      </c>
      <c r="G36" s="33">
        <v>0.88888888888888884</v>
      </c>
      <c r="H36" s="33">
        <v>0.93333333333333335</v>
      </c>
      <c r="I36" s="33">
        <v>0.7</v>
      </c>
      <c r="J36" s="34">
        <v>0.80666666666666664</v>
      </c>
    </row>
    <row r="37" spans="2:10" ht="25.5" x14ac:dyDescent="0.2">
      <c r="B37" s="129" t="s">
        <v>128</v>
      </c>
      <c r="C37" s="132" t="s">
        <v>127</v>
      </c>
      <c r="D37" s="101">
        <v>35500</v>
      </c>
      <c r="E37" s="33">
        <v>0.83333333333333337</v>
      </c>
      <c r="F37" s="33">
        <v>0.81111111111111112</v>
      </c>
      <c r="G37" s="33">
        <v>0.7</v>
      </c>
      <c r="H37" s="33">
        <v>0.85555555555555551</v>
      </c>
      <c r="I37" s="33">
        <v>0.81111111111111112</v>
      </c>
      <c r="J37" s="34">
        <v>0.80222222222222217</v>
      </c>
    </row>
    <row r="38" spans="2:10" ht="25.5" x14ac:dyDescent="0.2">
      <c r="B38" s="129" t="s">
        <v>94</v>
      </c>
      <c r="C38" s="132" t="s">
        <v>93</v>
      </c>
      <c r="D38" s="101">
        <v>25000</v>
      </c>
      <c r="E38" s="33">
        <v>0.77777777777777779</v>
      </c>
      <c r="F38" s="33">
        <v>0.78888888888888886</v>
      </c>
      <c r="G38" s="33">
        <v>0.77777777777777779</v>
      </c>
      <c r="H38" s="33">
        <v>0.84444444444444444</v>
      </c>
      <c r="I38" s="33">
        <v>0.82222222222222219</v>
      </c>
      <c r="J38" s="34">
        <v>0.80222222222222217</v>
      </c>
    </row>
    <row r="39" spans="2:10" x14ac:dyDescent="0.2">
      <c r="B39" s="129" t="s">
        <v>117</v>
      </c>
      <c r="C39" s="132" t="s">
        <v>116</v>
      </c>
      <c r="D39" s="101">
        <v>95716</v>
      </c>
      <c r="E39" s="33">
        <v>0.74444444444444446</v>
      </c>
      <c r="F39" s="33">
        <v>0.77777777777777779</v>
      </c>
      <c r="G39" s="33">
        <v>0.9</v>
      </c>
      <c r="H39" s="33">
        <v>0.91111111111111109</v>
      </c>
      <c r="I39" s="33">
        <v>0.67777777777777781</v>
      </c>
      <c r="J39" s="34">
        <v>0.80222222222222217</v>
      </c>
    </row>
    <row r="40" spans="2:10" ht="25.5" x14ac:dyDescent="0.2">
      <c r="B40" s="129" t="s">
        <v>90</v>
      </c>
      <c r="C40" s="132" t="s">
        <v>89</v>
      </c>
      <c r="D40" s="101">
        <v>30000</v>
      </c>
      <c r="E40" s="33">
        <v>0.82222222222222219</v>
      </c>
      <c r="F40" s="33">
        <v>0.76666666666666672</v>
      </c>
      <c r="G40" s="33">
        <v>0.75555555555555554</v>
      </c>
      <c r="H40" s="33">
        <v>0.8</v>
      </c>
      <c r="I40" s="33">
        <v>0.85555555555555551</v>
      </c>
      <c r="J40" s="34">
        <v>0.8</v>
      </c>
    </row>
    <row r="41" spans="2:10" x14ac:dyDescent="0.2">
      <c r="B41" s="129" t="s">
        <v>63</v>
      </c>
      <c r="C41" s="132" t="s">
        <v>62</v>
      </c>
      <c r="D41" s="101">
        <v>35500</v>
      </c>
      <c r="E41" s="33">
        <v>0.77777777777777779</v>
      </c>
      <c r="F41" s="33">
        <v>0.76666666666666672</v>
      </c>
      <c r="G41" s="33">
        <v>0.74444444444444446</v>
      </c>
      <c r="H41" s="33">
        <v>0.87777777777777777</v>
      </c>
      <c r="I41" s="33">
        <v>0.83333333333333337</v>
      </c>
      <c r="J41" s="34">
        <v>0.8</v>
      </c>
    </row>
    <row r="42" spans="2:10" x14ac:dyDescent="0.2">
      <c r="B42" s="129" t="s">
        <v>102</v>
      </c>
      <c r="C42" s="132" t="s">
        <v>101</v>
      </c>
      <c r="D42" s="101">
        <v>20000</v>
      </c>
      <c r="E42" s="33">
        <v>0.75555555555555554</v>
      </c>
      <c r="F42" s="33">
        <v>0.76666666666666672</v>
      </c>
      <c r="G42" s="33">
        <v>0.9</v>
      </c>
      <c r="H42" s="33">
        <v>0.82222222222222219</v>
      </c>
      <c r="I42" s="33">
        <v>0.74444444444444446</v>
      </c>
      <c r="J42" s="34">
        <v>0.79777777777777781</v>
      </c>
    </row>
    <row r="43" spans="2:10" ht="25.5" x14ac:dyDescent="0.2">
      <c r="B43" s="129" t="s">
        <v>72</v>
      </c>
      <c r="C43" s="132" t="s">
        <v>71</v>
      </c>
      <c r="D43" s="101">
        <v>165000</v>
      </c>
      <c r="E43" s="33">
        <v>0.67777777777777781</v>
      </c>
      <c r="F43" s="33">
        <v>0.64444444444444449</v>
      </c>
      <c r="G43" s="33">
        <v>0.88888888888888884</v>
      </c>
      <c r="H43" s="33">
        <v>0.91111111111111109</v>
      </c>
      <c r="I43" s="33">
        <v>0.7</v>
      </c>
      <c r="J43" s="34">
        <v>0.76444444444444448</v>
      </c>
    </row>
    <row r="44" spans="2:10" x14ac:dyDescent="0.2">
      <c r="B44" s="129" t="s">
        <v>47</v>
      </c>
      <c r="C44" s="132" t="s">
        <v>46</v>
      </c>
      <c r="D44" s="101">
        <v>25000</v>
      </c>
      <c r="E44" s="33">
        <v>0.73750000000000004</v>
      </c>
      <c r="F44" s="33">
        <v>0.7</v>
      </c>
      <c r="G44" s="33">
        <v>0.8</v>
      </c>
      <c r="H44" s="33">
        <v>0.82499999999999996</v>
      </c>
      <c r="I44" s="33">
        <v>0.75</v>
      </c>
      <c r="J44" s="34">
        <v>0.76249999999999996</v>
      </c>
    </row>
    <row r="45" spans="2:10" x14ac:dyDescent="0.2">
      <c r="B45" s="129" t="s">
        <v>138</v>
      </c>
      <c r="C45" s="132" t="s">
        <v>73</v>
      </c>
      <c r="D45" s="101">
        <v>50000</v>
      </c>
      <c r="E45" s="33">
        <v>0.72222222222222221</v>
      </c>
      <c r="F45" s="33">
        <v>0.75555555555555554</v>
      </c>
      <c r="G45" s="33">
        <v>0.67777777777777781</v>
      </c>
      <c r="H45" s="33">
        <v>0.8</v>
      </c>
      <c r="I45" s="33">
        <v>0.83333333333333337</v>
      </c>
      <c r="J45" s="34">
        <v>0.75777777777777777</v>
      </c>
    </row>
    <row r="46" spans="2:10" x14ac:dyDescent="0.2">
      <c r="B46" s="129" t="s">
        <v>49</v>
      </c>
      <c r="C46" s="132" t="s">
        <v>48</v>
      </c>
      <c r="D46" s="101">
        <v>60000</v>
      </c>
      <c r="E46" s="33">
        <v>0.73333333333333328</v>
      </c>
      <c r="F46" s="33">
        <v>0.73333333333333328</v>
      </c>
      <c r="G46" s="33">
        <v>0.72222222222222221</v>
      </c>
      <c r="H46" s="33">
        <v>0.8666666666666667</v>
      </c>
      <c r="I46" s="33">
        <v>0.73333333333333328</v>
      </c>
      <c r="J46" s="34">
        <v>0.75777777777777777</v>
      </c>
    </row>
    <row r="47" spans="2:10" x14ac:dyDescent="0.2">
      <c r="B47" s="129" t="s">
        <v>44</v>
      </c>
      <c r="C47" s="132" t="s">
        <v>43</v>
      </c>
      <c r="D47" s="101">
        <v>1082103</v>
      </c>
      <c r="E47" s="33">
        <v>0.71250000000000002</v>
      </c>
      <c r="F47" s="33">
        <v>0.6875</v>
      </c>
      <c r="G47" s="33">
        <v>0.88749999999999996</v>
      </c>
      <c r="H47" s="33">
        <v>0.75</v>
      </c>
      <c r="I47" s="33">
        <v>0.75</v>
      </c>
      <c r="J47" s="34">
        <v>0.75749999999999995</v>
      </c>
    </row>
    <row r="48" spans="2:10" ht="25.5" x14ac:dyDescent="0.2">
      <c r="B48" s="129" t="s">
        <v>130</v>
      </c>
      <c r="C48" s="132" t="s">
        <v>129</v>
      </c>
      <c r="D48" s="101">
        <v>7000</v>
      </c>
      <c r="E48" s="33">
        <v>0.77777777777777779</v>
      </c>
      <c r="F48" s="33">
        <v>0.75555555555555554</v>
      </c>
      <c r="G48" s="33">
        <v>0.66666666666666663</v>
      </c>
      <c r="H48" s="33">
        <v>0.75555555555555554</v>
      </c>
      <c r="I48" s="33">
        <v>0.82222222222222219</v>
      </c>
      <c r="J48" s="34">
        <v>0.75555555555555554</v>
      </c>
    </row>
    <row r="49" spans="2:10" ht="25.5" x14ac:dyDescent="0.2">
      <c r="B49" s="129" t="s">
        <v>139</v>
      </c>
      <c r="C49" s="132" t="s">
        <v>103</v>
      </c>
      <c r="D49" s="101">
        <v>20000</v>
      </c>
      <c r="E49" s="33">
        <v>0.71111111111111114</v>
      </c>
      <c r="F49" s="33">
        <v>0.73333333333333328</v>
      </c>
      <c r="G49" s="33">
        <v>0.75555555555555554</v>
      </c>
      <c r="H49" s="33">
        <v>0.75555555555555554</v>
      </c>
      <c r="I49" s="33">
        <v>0.81111111111111112</v>
      </c>
      <c r="J49" s="34">
        <v>0.7533333333333333</v>
      </c>
    </row>
    <row r="50" spans="2:10" x14ac:dyDescent="0.2">
      <c r="B50" s="129" t="s">
        <v>78</v>
      </c>
      <c r="C50" s="132" t="s">
        <v>77</v>
      </c>
      <c r="D50" s="101">
        <v>25000</v>
      </c>
      <c r="E50" s="33">
        <v>0.71111111111111114</v>
      </c>
      <c r="F50" s="33">
        <v>0.68888888888888888</v>
      </c>
      <c r="G50" s="33">
        <v>0.68888888888888888</v>
      </c>
      <c r="H50" s="33">
        <v>0.7</v>
      </c>
      <c r="I50" s="33">
        <v>0.78888888888888886</v>
      </c>
      <c r="J50" s="34">
        <v>0.7155555555555555</v>
      </c>
    </row>
    <row r="51" spans="2:10" x14ac:dyDescent="0.2">
      <c r="B51" s="129" t="s">
        <v>51</v>
      </c>
      <c r="C51" s="132" t="s">
        <v>50</v>
      </c>
      <c r="D51" s="101">
        <v>4000</v>
      </c>
      <c r="E51" s="33">
        <v>0.76666666666666672</v>
      </c>
      <c r="F51" s="33">
        <v>0.66666666666666663</v>
      </c>
      <c r="G51" s="33">
        <v>0.58888888888888891</v>
      </c>
      <c r="H51" s="33">
        <v>0.72222222222222221</v>
      </c>
      <c r="I51" s="33">
        <v>0.72222222222222221</v>
      </c>
      <c r="J51" s="34">
        <v>0.69333333333333336</v>
      </c>
    </row>
    <row r="52" spans="2:10" x14ac:dyDescent="0.2">
      <c r="B52" s="129" t="s">
        <v>84</v>
      </c>
      <c r="C52" s="132" t="s">
        <v>83</v>
      </c>
      <c r="D52" s="101">
        <v>20000</v>
      </c>
      <c r="E52" s="33">
        <v>0.66666666666666663</v>
      </c>
      <c r="F52" s="33">
        <v>0.62222222222222223</v>
      </c>
      <c r="G52" s="33">
        <v>0.64444444444444449</v>
      </c>
      <c r="H52" s="33">
        <v>0.73333333333333328</v>
      </c>
      <c r="I52" s="33">
        <v>0.75555555555555554</v>
      </c>
      <c r="J52" s="34">
        <v>0.68444444444444441</v>
      </c>
    </row>
    <row r="53" spans="2:10" x14ac:dyDescent="0.2">
      <c r="B53" s="129" t="s">
        <v>67</v>
      </c>
      <c r="C53" s="132" t="s">
        <v>66</v>
      </c>
      <c r="D53" s="101">
        <v>10000</v>
      </c>
      <c r="E53" s="33">
        <v>0.61111111111111116</v>
      </c>
      <c r="F53" s="33">
        <v>0.6</v>
      </c>
      <c r="G53" s="33">
        <v>0.85555555555555551</v>
      </c>
      <c r="H53" s="33">
        <v>0.58888888888888891</v>
      </c>
      <c r="I53" s="33">
        <v>0.73333333333333328</v>
      </c>
      <c r="J53" s="34">
        <v>0.67777777777777781</v>
      </c>
    </row>
    <row r="54" spans="2:10" x14ac:dyDescent="0.2">
      <c r="B54" s="129" t="s">
        <v>59</v>
      </c>
      <c r="C54" s="132" t="s">
        <v>58</v>
      </c>
      <c r="D54" s="101">
        <v>75000</v>
      </c>
      <c r="E54" s="33">
        <v>0.67777777777777781</v>
      </c>
      <c r="F54" s="33">
        <v>0.56666666666666665</v>
      </c>
      <c r="G54" s="33">
        <v>0.61111111111111116</v>
      </c>
      <c r="H54" s="33">
        <v>0.74444444444444446</v>
      </c>
      <c r="I54" s="33">
        <v>0.61111111111111116</v>
      </c>
      <c r="J54" s="34">
        <v>0.64222222222222225</v>
      </c>
    </row>
    <row r="55" spans="2:10" ht="13.5" thickBot="1" x14ac:dyDescent="0.25">
      <c r="B55" s="130" t="s">
        <v>142</v>
      </c>
      <c r="C55" s="133" t="s">
        <v>33</v>
      </c>
      <c r="D55" s="103">
        <v>5000</v>
      </c>
      <c r="E55" s="35">
        <v>0.4777777777777778</v>
      </c>
      <c r="F55" s="35">
        <v>0.4777777777777778</v>
      </c>
      <c r="G55" s="35">
        <v>0.5</v>
      </c>
      <c r="H55" s="35">
        <v>0.61111111111111116</v>
      </c>
      <c r="I55" s="35">
        <v>0.42222222222222222</v>
      </c>
      <c r="J55" s="36">
        <v>0.49777777777777776</v>
      </c>
    </row>
    <row r="57" spans="2:10" x14ac:dyDescent="0.2">
      <c r="D57" s="41">
        <f>+SUM(D4:D55)</f>
        <v>3147265</v>
      </c>
    </row>
  </sheetData>
  <sheetProtection algorithmName="SHA-512" hashValue="JGKOIJI5hMNu4Ap4RaN0gLLd+ZhjX0QNpaVrkS67jOxwqtpORT/y/DZgHGlzKm4e5Lu35V2POvXrFmwt17YHgA==" saltValue="nXr3LaJz9oE+VOiYdfHkqg==" spinCount="100000" sheet="1" objects="1" scenarios="1"/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9"/>
  <sheetViews>
    <sheetView topLeftCell="B1" zoomScaleNormal="100" workbookViewId="0">
      <selection activeCell="B223" sqref="B223"/>
    </sheetView>
  </sheetViews>
  <sheetFormatPr defaultRowHeight="12.75" x14ac:dyDescent="0.2"/>
  <cols>
    <col min="1" max="1" width="66.28515625" customWidth="1"/>
    <col min="2" max="2" width="88.140625" customWidth="1"/>
    <col min="3" max="3" width="22" style="30" bestFit="1" customWidth="1"/>
    <col min="4" max="4" width="15.42578125" style="30" bestFit="1" customWidth="1"/>
    <col min="5" max="5" width="20.140625" style="30" bestFit="1" customWidth="1"/>
    <col min="6" max="6" width="10.42578125" style="30" bestFit="1" customWidth="1"/>
    <col min="7" max="7" width="25" style="30" bestFit="1" customWidth="1"/>
    <col min="8" max="8" width="15.7109375" style="30" bestFit="1" customWidth="1"/>
    <col min="9" max="9" width="25.5703125" bestFit="1" customWidth="1"/>
    <col min="10" max="10" width="28.5703125" bestFit="1" customWidth="1"/>
  </cols>
  <sheetData>
    <row r="1" spans="1:10" x14ac:dyDescent="0.2">
      <c r="A1" s="1" t="s">
        <v>0</v>
      </c>
      <c r="B1" s="1" t="s">
        <v>1</v>
      </c>
      <c r="C1" s="29" t="s">
        <v>27</v>
      </c>
      <c r="D1" s="29" t="s">
        <v>2</v>
      </c>
      <c r="E1" s="29" t="s">
        <v>3</v>
      </c>
      <c r="F1" s="29" t="s">
        <v>4</v>
      </c>
      <c r="G1" s="29" t="s">
        <v>28</v>
      </c>
      <c r="H1" s="29" t="s">
        <v>5</v>
      </c>
      <c r="I1" s="1" t="s">
        <v>6</v>
      </c>
      <c r="J1" s="1" t="s">
        <v>29</v>
      </c>
    </row>
    <row r="2" spans="1:10" x14ac:dyDescent="0.2">
      <c r="A2" s="2" t="s">
        <v>30</v>
      </c>
      <c r="B2" s="2" t="s">
        <v>31</v>
      </c>
      <c r="C2" s="62">
        <v>9</v>
      </c>
      <c r="D2" s="62">
        <v>9</v>
      </c>
      <c r="E2" s="62">
        <v>10</v>
      </c>
      <c r="F2" s="62">
        <v>9</v>
      </c>
      <c r="G2" s="62">
        <v>10</v>
      </c>
      <c r="H2" s="62">
        <v>47</v>
      </c>
      <c r="I2" s="62">
        <v>94</v>
      </c>
      <c r="J2" s="2" t="s">
        <v>32</v>
      </c>
    </row>
    <row r="3" spans="1:10" x14ac:dyDescent="0.2">
      <c r="A3" s="2" t="s">
        <v>30</v>
      </c>
      <c r="B3" s="2" t="s">
        <v>31</v>
      </c>
      <c r="C3" s="62">
        <v>10</v>
      </c>
      <c r="D3" s="62">
        <v>10</v>
      </c>
      <c r="E3" s="62">
        <v>10</v>
      </c>
      <c r="F3" s="62">
        <v>7</v>
      </c>
      <c r="G3" s="62">
        <v>10</v>
      </c>
      <c r="H3" s="62">
        <v>47</v>
      </c>
      <c r="I3" s="62">
        <v>94</v>
      </c>
      <c r="J3" s="2" t="s">
        <v>32</v>
      </c>
    </row>
    <row r="4" spans="1:10" x14ac:dyDescent="0.2">
      <c r="A4" s="2" t="s">
        <v>30</v>
      </c>
      <c r="B4" s="2" t="s">
        <v>31</v>
      </c>
      <c r="C4" s="62">
        <v>7</v>
      </c>
      <c r="D4" s="62">
        <v>8</v>
      </c>
      <c r="E4" s="62">
        <v>9</v>
      </c>
      <c r="F4" s="62">
        <v>7</v>
      </c>
      <c r="G4" s="62">
        <v>9</v>
      </c>
      <c r="H4" s="62">
        <v>40</v>
      </c>
      <c r="I4" s="62">
        <v>80</v>
      </c>
      <c r="J4" s="2" t="s">
        <v>32</v>
      </c>
    </row>
    <row r="5" spans="1:10" x14ac:dyDescent="0.2">
      <c r="A5" s="2" t="s">
        <v>30</v>
      </c>
      <c r="B5" s="2" t="s">
        <v>31</v>
      </c>
      <c r="C5" s="62">
        <v>6</v>
      </c>
      <c r="D5" s="62">
        <v>7</v>
      </c>
      <c r="E5" s="62">
        <v>6</v>
      </c>
      <c r="F5" s="62">
        <v>7</v>
      </c>
      <c r="G5" s="62">
        <v>8</v>
      </c>
      <c r="H5" s="62">
        <v>34</v>
      </c>
      <c r="I5" s="62">
        <v>68</v>
      </c>
      <c r="J5" s="2" t="s">
        <v>32</v>
      </c>
    </row>
    <row r="6" spans="1:10" x14ac:dyDescent="0.2">
      <c r="A6" s="2" t="s">
        <v>30</v>
      </c>
      <c r="B6" s="2" t="s">
        <v>31</v>
      </c>
      <c r="C6" s="62">
        <v>8</v>
      </c>
      <c r="D6" s="62">
        <v>8</v>
      </c>
      <c r="E6" s="62">
        <v>7</v>
      </c>
      <c r="F6" s="62">
        <v>7</v>
      </c>
      <c r="G6" s="62">
        <v>7</v>
      </c>
      <c r="H6" s="62">
        <v>37</v>
      </c>
      <c r="I6" s="62">
        <v>74</v>
      </c>
      <c r="J6" s="2" t="s">
        <v>32</v>
      </c>
    </row>
    <row r="7" spans="1:10" x14ac:dyDescent="0.2">
      <c r="A7" s="2" t="s">
        <v>30</v>
      </c>
      <c r="B7" s="2" t="s">
        <v>31</v>
      </c>
      <c r="C7" s="62">
        <v>9</v>
      </c>
      <c r="D7" s="62">
        <v>9</v>
      </c>
      <c r="E7" s="62">
        <v>9</v>
      </c>
      <c r="F7" s="62">
        <v>8</v>
      </c>
      <c r="G7" s="62">
        <v>10</v>
      </c>
      <c r="H7" s="62">
        <v>45</v>
      </c>
      <c r="I7" s="62">
        <v>90</v>
      </c>
      <c r="J7" s="2" t="s">
        <v>32</v>
      </c>
    </row>
    <row r="8" spans="1:10" x14ac:dyDescent="0.2">
      <c r="A8" s="2" t="s">
        <v>30</v>
      </c>
      <c r="B8" s="2" t="s">
        <v>31</v>
      </c>
      <c r="C8" s="62">
        <v>6</v>
      </c>
      <c r="D8" s="62">
        <v>8</v>
      </c>
      <c r="E8" s="62">
        <v>8</v>
      </c>
      <c r="F8" s="62">
        <v>6</v>
      </c>
      <c r="G8" s="62">
        <v>10</v>
      </c>
      <c r="H8" s="62">
        <v>38</v>
      </c>
      <c r="I8" s="62">
        <v>76</v>
      </c>
      <c r="J8" s="2" t="s">
        <v>32</v>
      </c>
    </row>
    <row r="9" spans="1:10" x14ac:dyDescent="0.2">
      <c r="A9" s="2" t="s">
        <v>30</v>
      </c>
      <c r="B9" s="2" t="s">
        <v>31</v>
      </c>
      <c r="C9" s="62">
        <v>9</v>
      </c>
      <c r="D9" s="62">
        <v>10</v>
      </c>
      <c r="E9" s="62">
        <v>9</v>
      </c>
      <c r="F9" s="62">
        <v>9</v>
      </c>
      <c r="G9" s="62">
        <v>10</v>
      </c>
      <c r="H9" s="62">
        <v>47</v>
      </c>
      <c r="I9" s="62">
        <v>94</v>
      </c>
      <c r="J9" s="2" t="s">
        <v>32</v>
      </c>
    </row>
    <row r="10" spans="1:10" x14ac:dyDescent="0.2">
      <c r="A10" s="2" t="s">
        <v>30</v>
      </c>
      <c r="B10" s="2" t="s">
        <v>31</v>
      </c>
      <c r="C10" s="62">
        <v>10</v>
      </c>
      <c r="D10" s="62">
        <v>8</v>
      </c>
      <c r="E10" s="62">
        <v>7</v>
      </c>
      <c r="F10" s="62">
        <v>7</v>
      </c>
      <c r="G10" s="62">
        <v>9</v>
      </c>
      <c r="H10" s="62">
        <v>41</v>
      </c>
      <c r="I10" s="62">
        <v>82</v>
      </c>
      <c r="J10" s="2" t="s">
        <v>32</v>
      </c>
    </row>
    <row r="11" spans="1:10" x14ac:dyDescent="0.2">
      <c r="A11" s="2" t="s">
        <v>33</v>
      </c>
      <c r="B11" s="2" t="s">
        <v>34</v>
      </c>
      <c r="C11" s="62">
        <v>3</v>
      </c>
      <c r="D11" s="62">
        <v>3</v>
      </c>
      <c r="E11" s="62">
        <v>3</v>
      </c>
      <c r="F11" s="62">
        <v>3</v>
      </c>
      <c r="G11" s="62">
        <v>1</v>
      </c>
      <c r="H11" s="62">
        <v>13</v>
      </c>
      <c r="I11" s="62">
        <v>26</v>
      </c>
      <c r="J11" s="2" t="s">
        <v>35</v>
      </c>
    </row>
    <row r="12" spans="1:10" x14ac:dyDescent="0.2">
      <c r="A12" s="2" t="s">
        <v>33</v>
      </c>
      <c r="B12" s="2" t="s">
        <v>34</v>
      </c>
      <c r="C12" s="62">
        <v>9</v>
      </c>
      <c r="D12" s="62">
        <v>7</v>
      </c>
      <c r="E12" s="62">
        <v>8</v>
      </c>
      <c r="F12" s="62">
        <v>5</v>
      </c>
      <c r="G12" s="62">
        <v>7</v>
      </c>
      <c r="H12" s="62">
        <v>36</v>
      </c>
      <c r="I12" s="62">
        <v>72</v>
      </c>
      <c r="J12" s="2" t="s">
        <v>35</v>
      </c>
    </row>
    <row r="13" spans="1:10" x14ac:dyDescent="0.2">
      <c r="A13" s="2" t="s">
        <v>33</v>
      </c>
      <c r="B13" s="2" t="s">
        <v>34</v>
      </c>
      <c r="C13" s="62">
        <v>4</v>
      </c>
      <c r="D13" s="62">
        <v>3</v>
      </c>
      <c r="E13" s="62">
        <v>3</v>
      </c>
      <c r="F13" s="62">
        <v>7</v>
      </c>
      <c r="G13" s="62">
        <v>3</v>
      </c>
      <c r="H13" s="62">
        <v>20</v>
      </c>
      <c r="I13" s="62">
        <v>40</v>
      </c>
      <c r="J13" s="2" t="s">
        <v>35</v>
      </c>
    </row>
    <row r="14" spans="1:10" x14ac:dyDescent="0.2">
      <c r="A14" s="2" t="s">
        <v>33</v>
      </c>
      <c r="B14" s="2" t="s">
        <v>34</v>
      </c>
      <c r="C14" s="62">
        <v>4</v>
      </c>
      <c r="D14" s="62">
        <v>3</v>
      </c>
      <c r="E14" s="62">
        <v>3</v>
      </c>
      <c r="F14" s="62">
        <v>3</v>
      </c>
      <c r="G14" s="62">
        <v>2</v>
      </c>
      <c r="H14" s="62">
        <v>15</v>
      </c>
      <c r="I14" s="62">
        <v>30</v>
      </c>
      <c r="J14" s="2" t="s">
        <v>35</v>
      </c>
    </row>
    <row r="15" spans="1:10" x14ac:dyDescent="0.2">
      <c r="A15" s="2" t="s">
        <v>33</v>
      </c>
      <c r="B15" s="2" t="s">
        <v>34</v>
      </c>
      <c r="C15" s="62">
        <v>7</v>
      </c>
      <c r="D15" s="62">
        <v>6</v>
      </c>
      <c r="E15" s="62">
        <v>7</v>
      </c>
      <c r="F15" s="62">
        <v>7</v>
      </c>
      <c r="G15" s="62">
        <v>6</v>
      </c>
      <c r="H15" s="62">
        <v>33</v>
      </c>
      <c r="I15" s="62">
        <v>66</v>
      </c>
      <c r="J15" s="2" t="s">
        <v>35</v>
      </c>
    </row>
    <row r="16" spans="1:10" x14ac:dyDescent="0.2">
      <c r="A16" s="2" t="s">
        <v>33</v>
      </c>
      <c r="B16" s="2" t="s">
        <v>34</v>
      </c>
      <c r="C16" s="62">
        <v>7</v>
      </c>
      <c r="D16" s="62">
        <v>5</v>
      </c>
      <c r="E16" s="62">
        <v>5</v>
      </c>
      <c r="F16" s="62">
        <v>5</v>
      </c>
      <c r="G16" s="62">
        <v>6</v>
      </c>
      <c r="H16" s="62">
        <v>28</v>
      </c>
      <c r="I16" s="62">
        <v>56</v>
      </c>
      <c r="J16" s="2" t="s">
        <v>35</v>
      </c>
    </row>
    <row r="17" spans="1:10" x14ac:dyDescent="0.2">
      <c r="A17" s="2" t="s">
        <v>33</v>
      </c>
      <c r="B17" s="2" t="s">
        <v>34</v>
      </c>
      <c r="C17" s="62">
        <v>7</v>
      </c>
      <c r="D17" s="62">
        <v>4</v>
      </c>
      <c r="E17" s="62">
        <v>4</v>
      </c>
      <c r="F17" s="62">
        <v>3</v>
      </c>
      <c r="G17" s="62">
        <v>3</v>
      </c>
      <c r="H17" s="62">
        <v>21</v>
      </c>
      <c r="I17" s="62">
        <v>42</v>
      </c>
      <c r="J17" s="2" t="s">
        <v>35</v>
      </c>
    </row>
    <row r="18" spans="1:10" x14ac:dyDescent="0.2">
      <c r="A18" s="2" t="s">
        <v>33</v>
      </c>
      <c r="B18" s="2" t="s">
        <v>34</v>
      </c>
      <c r="C18" s="62">
        <v>5</v>
      </c>
      <c r="D18" s="62">
        <v>5</v>
      </c>
      <c r="E18" s="62">
        <v>5</v>
      </c>
      <c r="F18" s="62">
        <v>5</v>
      </c>
      <c r="G18" s="62">
        <v>5</v>
      </c>
      <c r="H18" s="62">
        <v>25</v>
      </c>
      <c r="I18" s="62">
        <v>50</v>
      </c>
      <c r="J18" s="2" t="s">
        <v>35</v>
      </c>
    </row>
    <row r="19" spans="1:10" x14ac:dyDescent="0.2">
      <c r="A19" s="2" t="s">
        <v>33</v>
      </c>
      <c r="B19" s="2" t="s">
        <v>34</v>
      </c>
      <c r="C19" s="62">
        <v>9</v>
      </c>
      <c r="D19" s="62">
        <v>7</v>
      </c>
      <c r="E19" s="62">
        <v>5</v>
      </c>
      <c r="F19" s="62">
        <v>7</v>
      </c>
      <c r="G19" s="62">
        <v>5</v>
      </c>
      <c r="H19" s="62">
        <v>33</v>
      </c>
      <c r="I19" s="62">
        <v>66</v>
      </c>
      <c r="J19" s="2" t="s">
        <v>35</v>
      </c>
    </row>
    <row r="20" spans="1:10" x14ac:dyDescent="0.2">
      <c r="A20" s="2" t="s">
        <v>36</v>
      </c>
      <c r="B20" s="2" t="s">
        <v>37</v>
      </c>
      <c r="C20" s="62">
        <v>10</v>
      </c>
      <c r="D20" s="62">
        <v>9</v>
      </c>
      <c r="E20" s="62">
        <v>9</v>
      </c>
      <c r="F20" s="62">
        <v>10</v>
      </c>
      <c r="G20" s="62">
        <v>8</v>
      </c>
      <c r="H20" s="62">
        <v>46</v>
      </c>
      <c r="I20" s="62">
        <v>92</v>
      </c>
      <c r="J20" s="2" t="s">
        <v>32</v>
      </c>
    </row>
    <row r="21" spans="1:10" x14ac:dyDescent="0.2">
      <c r="A21" s="2" t="s">
        <v>36</v>
      </c>
      <c r="B21" s="2" t="s">
        <v>37</v>
      </c>
      <c r="C21" s="62">
        <v>10</v>
      </c>
      <c r="D21" s="62">
        <v>10</v>
      </c>
      <c r="E21" s="62">
        <v>10</v>
      </c>
      <c r="F21" s="62">
        <v>10</v>
      </c>
      <c r="G21" s="62">
        <v>10</v>
      </c>
      <c r="H21" s="62">
        <v>50</v>
      </c>
      <c r="I21" s="62">
        <v>100</v>
      </c>
      <c r="J21" s="2" t="s">
        <v>32</v>
      </c>
    </row>
    <row r="22" spans="1:10" x14ac:dyDescent="0.2">
      <c r="A22" s="2" t="s">
        <v>36</v>
      </c>
      <c r="B22" s="2" t="s">
        <v>37</v>
      </c>
      <c r="C22" s="62">
        <v>8</v>
      </c>
      <c r="D22" s="62">
        <v>7</v>
      </c>
      <c r="E22" s="62">
        <v>6</v>
      </c>
      <c r="F22" s="62">
        <v>8</v>
      </c>
      <c r="G22" s="62">
        <v>7</v>
      </c>
      <c r="H22" s="62">
        <v>36</v>
      </c>
      <c r="I22" s="62">
        <v>72</v>
      </c>
      <c r="J22" s="2" t="s">
        <v>32</v>
      </c>
    </row>
    <row r="23" spans="1:10" x14ac:dyDescent="0.2">
      <c r="A23" s="2" t="s">
        <v>36</v>
      </c>
      <c r="B23" s="2" t="s">
        <v>37</v>
      </c>
      <c r="C23" s="62">
        <v>9</v>
      </c>
      <c r="D23" s="62">
        <v>7</v>
      </c>
      <c r="E23" s="62">
        <v>6</v>
      </c>
      <c r="F23" s="62">
        <v>3</v>
      </c>
      <c r="G23" s="62">
        <v>7</v>
      </c>
      <c r="H23" s="62">
        <v>32</v>
      </c>
      <c r="I23" s="62">
        <v>64</v>
      </c>
      <c r="J23" s="2" t="s">
        <v>32</v>
      </c>
    </row>
    <row r="24" spans="1:10" x14ac:dyDescent="0.2">
      <c r="A24" s="2" t="s">
        <v>36</v>
      </c>
      <c r="B24" s="2" t="s">
        <v>37</v>
      </c>
      <c r="C24" s="62">
        <v>9</v>
      </c>
      <c r="D24" s="62">
        <v>9</v>
      </c>
      <c r="E24" s="62">
        <v>8</v>
      </c>
      <c r="F24" s="62">
        <v>8</v>
      </c>
      <c r="G24" s="62">
        <v>8</v>
      </c>
      <c r="H24" s="62">
        <v>42</v>
      </c>
      <c r="I24" s="62">
        <v>84</v>
      </c>
      <c r="J24" s="2" t="s">
        <v>32</v>
      </c>
    </row>
    <row r="25" spans="1:10" x14ac:dyDescent="0.2">
      <c r="A25" s="2" t="s">
        <v>36</v>
      </c>
      <c r="B25" s="2" t="s">
        <v>37</v>
      </c>
      <c r="C25" s="62">
        <v>9</v>
      </c>
      <c r="D25" s="62">
        <v>9</v>
      </c>
      <c r="E25" s="62">
        <v>8</v>
      </c>
      <c r="F25" s="62">
        <v>9</v>
      </c>
      <c r="G25" s="62">
        <v>8</v>
      </c>
      <c r="H25" s="62">
        <v>43</v>
      </c>
      <c r="I25" s="62">
        <v>86</v>
      </c>
      <c r="J25" s="2" t="s">
        <v>32</v>
      </c>
    </row>
    <row r="26" spans="1:10" x14ac:dyDescent="0.2">
      <c r="A26" s="2" t="s">
        <v>36</v>
      </c>
      <c r="B26" s="2" t="s">
        <v>37</v>
      </c>
      <c r="C26" s="62">
        <v>9</v>
      </c>
      <c r="D26" s="62">
        <v>9</v>
      </c>
      <c r="E26" s="62">
        <v>8</v>
      </c>
      <c r="F26" s="62">
        <v>9</v>
      </c>
      <c r="G26" s="62">
        <v>9</v>
      </c>
      <c r="H26" s="62">
        <v>44</v>
      </c>
      <c r="I26" s="62">
        <v>88</v>
      </c>
      <c r="J26" s="2" t="s">
        <v>32</v>
      </c>
    </row>
    <row r="27" spans="1:10" x14ac:dyDescent="0.2">
      <c r="A27" s="2" t="s">
        <v>36</v>
      </c>
      <c r="B27" s="2" t="s">
        <v>37</v>
      </c>
      <c r="C27" s="62">
        <v>10</v>
      </c>
      <c r="D27" s="62">
        <v>9</v>
      </c>
      <c r="E27" s="62">
        <v>9</v>
      </c>
      <c r="F27" s="62">
        <v>10</v>
      </c>
      <c r="G27" s="62">
        <v>10</v>
      </c>
      <c r="H27" s="62">
        <v>48</v>
      </c>
      <c r="I27" s="62">
        <v>96</v>
      </c>
      <c r="J27" s="2" t="s">
        <v>32</v>
      </c>
    </row>
    <row r="28" spans="1:10" x14ac:dyDescent="0.2">
      <c r="A28" s="2" t="s">
        <v>36</v>
      </c>
      <c r="B28" s="2" t="s">
        <v>37</v>
      </c>
      <c r="C28" s="62">
        <v>10</v>
      </c>
      <c r="D28" s="62">
        <v>9</v>
      </c>
      <c r="E28" s="62">
        <v>9</v>
      </c>
      <c r="F28" s="62">
        <v>9</v>
      </c>
      <c r="G28" s="62">
        <v>9</v>
      </c>
      <c r="H28" s="62">
        <v>46</v>
      </c>
      <c r="I28" s="62">
        <v>92</v>
      </c>
      <c r="J28" s="2" t="s">
        <v>32</v>
      </c>
    </row>
    <row r="29" spans="1:10" x14ac:dyDescent="0.2">
      <c r="A29" s="2" t="s">
        <v>38</v>
      </c>
      <c r="B29" s="2" t="s">
        <v>39</v>
      </c>
      <c r="C29" s="62">
        <v>10</v>
      </c>
      <c r="D29" s="62">
        <v>9</v>
      </c>
      <c r="E29" s="62">
        <v>8</v>
      </c>
      <c r="F29" s="62">
        <v>8</v>
      </c>
      <c r="G29" s="62">
        <v>10</v>
      </c>
      <c r="H29" s="62">
        <v>45</v>
      </c>
      <c r="I29" s="62">
        <v>90</v>
      </c>
      <c r="J29" s="64" t="s">
        <v>45</v>
      </c>
    </row>
    <row r="30" spans="1:10" x14ac:dyDescent="0.2">
      <c r="A30" s="2" t="s">
        <v>38</v>
      </c>
      <c r="B30" s="2" t="s">
        <v>39</v>
      </c>
      <c r="C30" s="62">
        <v>10</v>
      </c>
      <c r="D30" s="62">
        <v>10</v>
      </c>
      <c r="E30" s="62">
        <v>10</v>
      </c>
      <c r="F30" s="62">
        <v>10</v>
      </c>
      <c r="G30" s="62">
        <v>10</v>
      </c>
      <c r="H30" s="62">
        <v>50</v>
      </c>
      <c r="I30" s="62">
        <v>100</v>
      </c>
      <c r="J30" s="64" t="s">
        <v>45</v>
      </c>
    </row>
    <row r="31" spans="1:10" x14ac:dyDescent="0.2">
      <c r="A31" s="2" t="s">
        <v>38</v>
      </c>
      <c r="B31" s="2" t="s">
        <v>39</v>
      </c>
      <c r="C31" s="62">
        <v>9</v>
      </c>
      <c r="D31" s="62">
        <v>8</v>
      </c>
      <c r="E31" s="62">
        <v>7</v>
      </c>
      <c r="F31" s="62">
        <v>8</v>
      </c>
      <c r="G31" s="62">
        <v>9</v>
      </c>
      <c r="H31" s="62">
        <v>41</v>
      </c>
      <c r="I31" s="62">
        <v>82</v>
      </c>
      <c r="J31" s="64" t="s">
        <v>45</v>
      </c>
    </row>
    <row r="32" spans="1:10" x14ac:dyDescent="0.2">
      <c r="A32" s="2" t="s">
        <v>38</v>
      </c>
      <c r="B32" s="2" t="s">
        <v>39</v>
      </c>
      <c r="C32" s="62">
        <v>8</v>
      </c>
      <c r="D32" s="62">
        <v>8</v>
      </c>
      <c r="E32" s="62">
        <v>9</v>
      </c>
      <c r="F32" s="62">
        <v>6</v>
      </c>
      <c r="G32" s="62">
        <v>9</v>
      </c>
      <c r="H32" s="62">
        <v>40</v>
      </c>
      <c r="I32" s="62">
        <v>80</v>
      </c>
      <c r="J32" s="64" t="s">
        <v>45</v>
      </c>
    </row>
    <row r="33" spans="1:10" x14ac:dyDescent="0.2">
      <c r="A33" s="2" t="s">
        <v>38</v>
      </c>
      <c r="B33" s="2" t="s">
        <v>39</v>
      </c>
      <c r="C33" s="62">
        <v>8</v>
      </c>
      <c r="D33" s="62">
        <v>7</v>
      </c>
      <c r="E33" s="62">
        <v>8</v>
      </c>
      <c r="F33" s="62">
        <v>8</v>
      </c>
      <c r="G33" s="62">
        <v>8</v>
      </c>
      <c r="H33" s="62">
        <v>39</v>
      </c>
      <c r="I33" s="62">
        <v>78</v>
      </c>
      <c r="J33" s="64" t="s">
        <v>45</v>
      </c>
    </row>
    <row r="34" spans="1:10" x14ac:dyDescent="0.2">
      <c r="A34" s="2" t="s">
        <v>38</v>
      </c>
      <c r="B34" s="2" t="s">
        <v>39</v>
      </c>
      <c r="C34" s="62">
        <v>10</v>
      </c>
      <c r="D34" s="62">
        <v>8</v>
      </c>
      <c r="E34" s="62">
        <v>8</v>
      </c>
      <c r="F34" s="62">
        <v>8</v>
      </c>
      <c r="G34" s="62">
        <v>10</v>
      </c>
      <c r="H34" s="62">
        <v>44</v>
      </c>
      <c r="I34" s="62">
        <v>88</v>
      </c>
      <c r="J34" s="64" t="s">
        <v>45</v>
      </c>
    </row>
    <row r="35" spans="1:10" x14ac:dyDescent="0.2">
      <c r="A35" s="2" t="s">
        <v>38</v>
      </c>
      <c r="B35" s="2" t="s">
        <v>39</v>
      </c>
      <c r="C35" s="62">
        <v>8</v>
      </c>
      <c r="D35" s="62">
        <v>8</v>
      </c>
      <c r="E35" s="62">
        <v>8</v>
      </c>
      <c r="F35" s="62">
        <v>7</v>
      </c>
      <c r="G35" s="62">
        <v>9</v>
      </c>
      <c r="H35" s="62">
        <v>40</v>
      </c>
      <c r="I35" s="62">
        <v>80</v>
      </c>
      <c r="J35" s="64" t="s">
        <v>45</v>
      </c>
    </row>
    <row r="36" spans="1:10" x14ac:dyDescent="0.2">
      <c r="A36" s="2" t="s">
        <v>38</v>
      </c>
      <c r="B36" s="2" t="s">
        <v>39</v>
      </c>
      <c r="C36" s="62">
        <v>10</v>
      </c>
      <c r="D36" s="62">
        <v>9</v>
      </c>
      <c r="E36" s="62">
        <v>9</v>
      </c>
      <c r="F36" s="62">
        <v>9</v>
      </c>
      <c r="G36" s="62">
        <v>10</v>
      </c>
      <c r="H36" s="62">
        <v>47</v>
      </c>
      <c r="I36" s="62">
        <v>94</v>
      </c>
      <c r="J36" s="64" t="s">
        <v>45</v>
      </c>
    </row>
    <row r="37" spans="1:10" x14ac:dyDescent="0.2">
      <c r="A37" s="2" t="s">
        <v>38</v>
      </c>
      <c r="B37" s="2" t="s">
        <v>39</v>
      </c>
      <c r="C37" s="62">
        <v>10</v>
      </c>
      <c r="D37" s="62">
        <v>8</v>
      </c>
      <c r="E37" s="62">
        <v>8</v>
      </c>
      <c r="F37" s="62">
        <v>6</v>
      </c>
      <c r="G37" s="62">
        <v>9</v>
      </c>
      <c r="H37" s="62">
        <v>41</v>
      </c>
      <c r="I37" s="62">
        <v>82</v>
      </c>
      <c r="J37" s="64" t="s">
        <v>45</v>
      </c>
    </row>
    <row r="38" spans="1:10" x14ac:dyDescent="0.2">
      <c r="A38" s="2" t="s">
        <v>41</v>
      </c>
      <c r="B38" s="2" t="s">
        <v>42</v>
      </c>
      <c r="C38" s="62">
        <v>9</v>
      </c>
      <c r="D38" s="62">
        <v>9</v>
      </c>
      <c r="E38" s="62">
        <v>10</v>
      </c>
      <c r="F38" s="62">
        <v>10</v>
      </c>
      <c r="G38" s="62">
        <v>10</v>
      </c>
      <c r="H38" s="62">
        <v>48</v>
      </c>
      <c r="I38" s="62">
        <v>96</v>
      </c>
      <c r="J38" s="2" t="s">
        <v>35</v>
      </c>
    </row>
    <row r="39" spans="1:10" x14ac:dyDescent="0.2">
      <c r="A39" s="2" t="s">
        <v>41</v>
      </c>
      <c r="B39" s="2" t="s">
        <v>42</v>
      </c>
      <c r="C39" s="62">
        <v>10</v>
      </c>
      <c r="D39" s="62">
        <v>10</v>
      </c>
      <c r="E39" s="62">
        <v>10</v>
      </c>
      <c r="F39" s="62">
        <v>10</v>
      </c>
      <c r="G39" s="62">
        <v>10</v>
      </c>
      <c r="H39" s="62">
        <v>50</v>
      </c>
      <c r="I39" s="62">
        <v>100</v>
      </c>
      <c r="J39" s="2" t="s">
        <v>35</v>
      </c>
    </row>
    <row r="40" spans="1:10" x14ac:dyDescent="0.2">
      <c r="A40" s="2" t="s">
        <v>41</v>
      </c>
      <c r="B40" s="2" t="s">
        <v>42</v>
      </c>
      <c r="C40" s="62">
        <v>10</v>
      </c>
      <c r="D40" s="62">
        <v>9</v>
      </c>
      <c r="E40" s="62">
        <v>8</v>
      </c>
      <c r="F40" s="62">
        <v>10</v>
      </c>
      <c r="G40" s="62">
        <v>8</v>
      </c>
      <c r="H40" s="62">
        <v>45</v>
      </c>
      <c r="I40" s="62">
        <v>90</v>
      </c>
      <c r="J40" s="2" t="s">
        <v>35</v>
      </c>
    </row>
    <row r="41" spans="1:10" x14ac:dyDescent="0.2">
      <c r="A41" s="2" t="s">
        <v>41</v>
      </c>
      <c r="B41" s="2" t="s">
        <v>42</v>
      </c>
      <c r="C41" s="62">
        <v>9</v>
      </c>
      <c r="D41" s="62">
        <v>8</v>
      </c>
      <c r="E41" s="62">
        <v>8</v>
      </c>
      <c r="F41" s="62">
        <v>8</v>
      </c>
      <c r="G41" s="62">
        <v>8</v>
      </c>
      <c r="H41" s="62">
        <v>41</v>
      </c>
      <c r="I41" s="62">
        <v>82</v>
      </c>
      <c r="J41" s="2" t="s">
        <v>35</v>
      </c>
    </row>
    <row r="42" spans="1:10" x14ac:dyDescent="0.2">
      <c r="A42" s="2" t="s">
        <v>41</v>
      </c>
      <c r="B42" s="2" t="s">
        <v>42</v>
      </c>
      <c r="C42" s="62">
        <v>8</v>
      </c>
      <c r="D42" s="62">
        <v>9</v>
      </c>
      <c r="E42" s="62">
        <v>8</v>
      </c>
      <c r="F42" s="62">
        <v>9</v>
      </c>
      <c r="G42" s="62">
        <v>8</v>
      </c>
      <c r="H42" s="62">
        <v>42</v>
      </c>
      <c r="I42" s="62">
        <v>84</v>
      </c>
      <c r="J42" s="2" t="s">
        <v>35</v>
      </c>
    </row>
    <row r="43" spans="1:10" x14ac:dyDescent="0.2">
      <c r="A43" s="2" t="s">
        <v>41</v>
      </c>
      <c r="B43" s="2" t="s">
        <v>42</v>
      </c>
      <c r="C43" s="62">
        <v>10</v>
      </c>
      <c r="D43" s="62">
        <v>9</v>
      </c>
      <c r="E43" s="62">
        <v>8</v>
      </c>
      <c r="F43" s="62">
        <v>8</v>
      </c>
      <c r="G43" s="62">
        <v>8</v>
      </c>
      <c r="H43" s="62">
        <v>43</v>
      </c>
      <c r="I43" s="62">
        <v>86</v>
      </c>
      <c r="J43" s="2" t="s">
        <v>35</v>
      </c>
    </row>
    <row r="44" spans="1:10" x14ac:dyDescent="0.2">
      <c r="A44" s="2" t="s">
        <v>41</v>
      </c>
      <c r="B44" s="2" t="s">
        <v>42</v>
      </c>
      <c r="C44" s="62">
        <v>9</v>
      </c>
      <c r="D44" s="62">
        <v>9</v>
      </c>
      <c r="E44" s="62">
        <v>8</v>
      </c>
      <c r="F44" s="62">
        <v>9</v>
      </c>
      <c r="G44" s="62">
        <v>8</v>
      </c>
      <c r="H44" s="62">
        <v>43</v>
      </c>
      <c r="I44" s="62">
        <v>86</v>
      </c>
      <c r="J44" s="2" t="s">
        <v>35</v>
      </c>
    </row>
    <row r="45" spans="1:10" x14ac:dyDescent="0.2">
      <c r="A45" s="2" t="s">
        <v>41</v>
      </c>
      <c r="B45" s="2" t="s">
        <v>42</v>
      </c>
      <c r="C45" s="62">
        <v>10</v>
      </c>
      <c r="D45" s="62">
        <v>10</v>
      </c>
      <c r="E45" s="62">
        <v>10</v>
      </c>
      <c r="F45" s="62">
        <v>10</v>
      </c>
      <c r="G45" s="62">
        <v>10</v>
      </c>
      <c r="H45" s="62">
        <v>50</v>
      </c>
      <c r="I45" s="62">
        <v>100</v>
      </c>
      <c r="J45" s="2" t="s">
        <v>35</v>
      </c>
    </row>
    <row r="46" spans="1:10" x14ac:dyDescent="0.2">
      <c r="A46" s="2" t="s">
        <v>41</v>
      </c>
      <c r="B46" s="2" t="s">
        <v>42</v>
      </c>
      <c r="C46" s="62">
        <v>9</v>
      </c>
      <c r="D46" s="62">
        <v>9</v>
      </c>
      <c r="E46" s="62">
        <v>8</v>
      </c>
      <c r="F46" s="62">
        <v>9</v>
      </c>
      <c r="G46" s="62">
        <v>8</v>
      </c>
      <c r="H46" s="62">
        <v>43</v>
      </c>
      <c r="I46" s="62">
        <v>86</v>
      </c>
      <c r="J46" s="2" t="s">
        <v>35</v>
      </c>
    </row>
    <row r="47" spans="1:10" x14ac:dyDescent="0.2">
      <c r="A47" s="2" t="s">
        <v>43</v>
      </c>
      <c r="B47" s="2" t="s">
        <v>44</v>
      </c>
      <c r="C47" s="62" t="s">
        <v>7</v>
      </c>
      <c r="D47" s="62" t="s">
        <v>7</v>
      </c>
      <c r="E47" s="62" t="s">
        <v>7</v>
      </c>
      <c r="F47" s="62" t="s">
        <v>7</v>
      </c>
      <c r="G47" s="62" t="s">
        <v>7</v>
      </c>
      <c r="H47" s="3"/>
      <c r="I47" s="3"/>
      <c r="J47" s="2" t="s">
        <v>45</v>
      </c>
    </row>
    <row r="48" spans="1:10" x14ac:dyDescent="0.2">
      <c r="A48" s="2" t="s">
        <v>43</v>
      </c>
      <c r="B48" s="2" t="s">
        <v>44</v>
      </c>
      <c r="C48" s="62">
        <v>10</v>
      </c>
      <c r="D48" s="62">
        <v>7</v>
      </c>
      <c r="E48" s="62">
        <v>10</v>
      </c>
      <c r="F48" s="62">
        <v>10</v>
      </c>
      <c r="G48" s="62">
        <v>10</v>
      </c>
      <c r="H48" s="62">
        <v>47</v>
      </c>
      <c r="I48" s="62">
        <v>94</v>
      </c>
      <c r="J48" s="2" t="s">
        <v>45</v>
      </c>
    </row>
    <row r="49" spans="1:10" x14ac:dyDescent="0.2">
      <c r="A49" s="2" t="s">
        <v>43</v>
      </c>
      <c r="B49" s="2" t="s">
        <v>44</v>
      </c>
      <c r="C49" s="62">
        <v>4</v>
      </c>
      <c r="D49" s="62">
        <v>5</v>
      </c>
      <c r="E49" s="62">
        <v>5</v>
      </c>
      <c r="F49" s="62">
        <v>7</v>
      </c>
      <c r="G49" s="62">
        <v>3</v>
      </c>
      <c r="H49" s="62">
        <v>24</v>
      </c>
      <c r="I49" s="62">
        <v>48</v>
      </c>
      <c r="J49" s="2" t="s">
        <v>45</v>
      </c>
    </row>
    <row r="50" spans="1:10" x14ac:dyDescent="0.2">
      <c r="A50" s="2" t="s">
        <v>43</v>
      </c>
      <c r="B50" s="2" t="s">
        <v>44</v>
      </c>
      <c r="C50" s="62">
        <v>9</v>
      </c>
      <c r="D50" s="62">
        <v>9</v>
      </c>
      <c r="E50" s="62">
        <v>7</v>
      </c>
      <c r="F50" s="62">
        <v>9</v>
      </c>
      <c r="G50" s="62">
        <v>8</v>
      </c>
      <c r="H50" s="62">
        <v>42</v>
      </c>
      <c r="I50" s="62">
        <v>84</v>
      </c>
      <c r="J50" s="2" t="s">
        <v>45</v>
      </c>
    </row>
    <row r="51" spans="1:10" x14ac:dyDescent="0.2">
      <c r="A51" s="2" t="s">
        <v>43</v>
      </c>
      <c r="B51" s="2" t="s">
        <v>44</v>
      </c>
      <c r="C51" s="62">
        <v>7</v>
      </c>
      <c r="D51" s="62">
        <v>7</v>
      </c>
      <c r="E51" s="62">
        <v>7</v>
      </c>
      <c r="F51" s="62">
        <v>8</v>
      </c>
      <c r="G51" s="62">
        <v>8</v>
      </c>
      <c r="H51" s="62">
        <v>37</v>
      </c>
      <c r="I51" s="62">
        <v>74</v>
      </c>
      <c r="J51" s="2" t="s">
        <v>45</v>
      </c>
    </row>
    <row r="52" spans="1:10" x14ac:dyDescent="0.2">
      <c r="A52" s="2" t="s">
        <v>43</v>
      </c>
      <c r="B52" s="2" t="s">
        <v>44</v>
      </c>
      <c r="C52" s="62">
        <v>8</v>
      </c>
      <c r="D52" s="62">
        <v>7</v>
      </c>
      <c r="E52" s="62">
        <v>7</v>
      </c>
      <c r="F52" s="62">
        <v>9</v>
      </c>
      <c r="G52" s="62">
        <v>7</v>
      </c>
      <c r="H52" s="62">
        <v>38</v>
      </c>
      <c r="I52" s="62">
        <v>76</v>
      </c>
      <c r="J52" s="2" t="s">
        <v>45</v>
      </c>
    </row>
    <row r="53" spans="1:10" x14ac:dyDescent="0.2">
      <c r="A53" s="2" t="s">
        <v>43</v>
      </c>
      <c r="B53" s="2" t="s">
        <v>44</v>
      </c>
      <c r="C53" s="62">
        <v>3</v>
      </c>
      <c r="D53" s="62">
        <v>7</v>
      </c>
      <c r="E53" s="62">
        <v>3</v>
      </c>
      <c r="F53" s="62">
        <v>8</v>
      </c>
      <c r="G53" s="62">
        <v>7</v>
      </c>
      <c r="H53" s="62">
        <v>28</v>
      </c>
      <c r="I53" s="62">
        <v>56</v>
      </c>
      <c r="J53" s="2" t="s">
        <v>45</v>
      </c>
    </row>
    <row r="54" spans="1:10" x14ac:dyDescent="0.2">
      <c r="A54" s="2" t="s">
        <v>43</v>
      </c>
      <c r="B54" s="2" t="s">
        <v>44</v>
      </c>
      <c r="C54" s="62">
        <v>9</v>
      </c>
      <c r="D54" s="62">
        <v>8</v>
      </c>
      <c r="E54" s="62">
        <v>9</v>
      </c>
      <c r="F54" s="62">
        <v>10</v>
      </c>
      <c r="G54" s="62">
        <v>9</v>
      </c>
      <c r="H54" s="62">
        <v>45</v>
      </c>
      <c r="I54" s="62">
        <v>90</v>
      </c>
      <c r="J54" s="2" t="s">
        <v>45</v>
      </c>
    </row>
    <row r="55" spans="1:10" x14ac:dyDescent="0.2">
      <c r="A55" s="2" t="s">
        <v>43</v>
      </c>
      <c r="B55" s="2" t="s">
        <v>44</v>
      </c>
      <c r="C55" s="62">
        <v>10</v>
      </c>
      <c r="D55" s="62">
        <v>7</v>
      </c>
      <c r="E55" s="62">
        <v>7</v>
      </c>
      <c r="F55" s="62">
        <v>10</v>
      </c>
      <c r="G55" s="62">
        <v>8</v>
      </c>
      <c r="H55" s="62">
        <v>42</v>
      </c>
      <c r="I55" s="62">
        <v>84</v>
      </c>
      <c r="J55" s="2" t="s">
        <v>45</v>
      </c>
    </row>
    <row r="56" spans="1:10" x14ac:dyDescent="0.2">
      <c r="A56" s="2" t="s">
        <v>46</v>
      </c>
      <c r="B56" s="2" t="s">
        <v>47</v>
      </c>
      <c r="C56" s="62" t="s">
        <v>7</v>
      </c>
      <c r="D56" s="62" t="s">
        <v>7</v>
      </c>
      <c r="E56" s="62" t="s">
        <v>7</v>
      </c>
      <c r="F56" s="62" t="s">
        <v>7</v>
      </c>
      <c r="G56" s="62" t="s">
        <v>7</v>
      </c>
      <c r="H56" s="3"/>
      <c r="I56" s="3"/>
      <c r="J56" s="2" t="s">
        <v>35</v>
      </c>
    </row>
    <row r="57" spans="1:10" x14ac:dyDescent="0.2">
      <c r="A57" s="2" t="s">
        <v>46</v>
      </c>
      <c r="B57" s="2" t="s">
        <v>47</v>
      </c>
      <c r="C57" s="62">
        <v>10</v>
      </c>
      <c r="D57" s="62">
        <v>10</v>
      </c>
      <c r="E57" s="62">
        <v>9</v>
      </c>
      <c r="F57" s="62">
        <v>10</v>
      </c>
      <c r="G57" s="62">
        <v>10</v>
      </c>
      <c r="H57" s="62">
        <v>49</v>
      </c>
      <c r="I57" s="62">
        <v>98</v>
      </c>
      <c r="J57" s="2" t="s">
        <v>35</v>
      </c>
    </row>
    <row r="58" spans="1:10" x14ac:dyDescent="0.2">
      <c r="A58" s="2" t="s">
        <v>46</v>
      </c>
      <c r="B58" s="2" t="s">
        <v>47</v>
      </c>
      <c r="C58" s="62">
        <v>9</v>
      </c>
      <c r="D58" s="62">
        <v>6</v>
      </c>
      <c r="E58" s="62">
        <v>5</v>
      </c>
      <c r="F58" s="62">
        <v>9</v>
      </c>
      <c r="G58" s="62">
        <v>4</v>
      </c>
      <c r="H58" s="62">
        <v>33</v>
      </c>
      <c r="I58" s="62">
        <v>66</v>
      </c>
      <c r="J58" s="2" t="s">
        <v>35</v>
      </c>
    </row>
    <row r="59" spans="1:10" x14ac:dyDescent="0.2">
      <c r="A59" s="2" t="s">
        <v>46</v>
      </c>
      <c r="B59" s="2" t="s">
        <v>47</v>
      </c>
      <c r="C59" s="62">
        <v>3</v>
      </c>
      <c r="D59" s="62">
        <v>4</v>
      </c>
      <c r="E59" s="62">
        <v>4</v>
      </c>
      <c r="F59" s="62">
        <v>4</v>
      </c>
      <c r="G59" s="62">
        <v>3</v>
      </c>
      <c r="H59" s="62">
        <v>18</v>
      </c>
      <c r="I59" s="62">
        <v>36</v>
      </c>
      <c r="J59" s="2" t="s">
        <v>35</v>
      </c>
    </row>
    <row r="60" spans="1:10" x14ac:dyDescent="0.2">
      <c r="A60" s="2" t="s">
        <v>46</v>
      </c>
      <c r="B60" s="2" t="s">
        <v>47</v>
      </c>
      <c r="C60" s="62">
        <v>7</v>
      </c>
      <c r="D60" s="62">
        <v>7</v>
      </c>
      <c r="E60" s="62">
        <v>7</v>
      </c>
      <c r="F60" s="62">
        <v>8</v>
      </c>
      <c r="G60" s="62">
        <v>8</v>
      </c>
      <c r="H60" s="62">
        <v>37</v>
      </c>
      <c r="I60" s="62">
        <v>74</v>
      </c>
      <c r="J60" s="2" t="s">
        <v>35</v>
      </c>
    </row>
    <row r="61" spans="1:10" x14ac:dyDescent="0.2">
      <c r="A61" s="2" t="s">
        <v>46</v>
      </c>
      <c r="B61" s="2" t="s">
        <v>47</v>
      </c>
      <c r="C61" s="62">
        <v>9</v>
      </c>
      <c r="D61" s="62">
        <v>8</v>
      </c>
      <c r="E61" s="62">
        <v>7</v>
      </c>
      <c r="F61" s="62">
        <v>9</v>
      </c>
      <c r="G61" s="62">
        <v>9</v>
      </c>
      <c r="H61" s="62">
        <v>42</v>
      </c>
      <c r="I61" s="62">
        <v>84</v>
      </c>
      <c r="J61" s="2" t="s">
        <v>35</v>
      </c>
    </row>
    <row r="62" spans="1:10" x14ac:dyDescent="0.2">
      <c r="A62" s="2" t="s">
        <v>46</v>
      </c>
      <c r="B62" s="2" t="s">
        <v>47</v>
      </c>
      <c r="C62" s="62">
        <v>9</v>
      </c>
      <c r="D62" s="62">
        <v>6</v>
      </c>
      <c r="E62" s="62">
        <v>8</v>
      </c>
      <c r="F62" s="62">
        <v>7</v>
      </c>
      <c r="G62" s="62">
        <v>8</v>
      </c>
      <c r="H62" s="62">
        <v>38</v>
      </c>
      <c r="I62" s="62">
        <v>76</v>
      </c>
      <c r="J62" s="2" t="s">
        <v>35</v>
      </c>
    </row>
    <row r="63" spans="1:10" x14ac:dyDescent="0.2">
      <c r="A63" s="2" t="s">
        <v>46</v>
      </c>
      <c r="B63" s="2" t="s">
        <v>47</v>
      </c>
      <c r="C63" s="62">
        <v>9</v>
      </c>
      <c r="D63" s="62">
        <v>9</v>
      </c>
      <c r="E63" s="62">
        <v>9</v>
      </c>
      <c r="F63" s="62">
        <v>9</v>
      </c>
      <c r="G63" s="62">
        <v>9</v>
      </c>
      <c r="H63" s="62">
        <v>45</v>
      </c>
      <c r="I63" s="62">
        <v>90</v>
      </c>
      <c r="J63" s="2" t="s">
        <v>35</v>
      </c>
    </row>
    <row r="64" spans="1:10" x14ac:dyDescent="0.2">
      <c r="A64" s="2" t="s">
        <v>46</v>
      </c>
      <c r="B64" s="2" t="s">
        <v>47</v>
      </c>
      <c r="C64" s="62">
        <v>10</v>
      </c>
      <c r="D64" s="62">
        <v>9</v>
      </c>
      <c r="E64" s="62">
        <v>7</v>
      </c>
      <c r="F64" s="62">
        <v>8</v>
      </c>
      <c r="G64" s="62">
        <v>9</v>
      </c>
      <c r="H64" s="62">
        <v>43</v>
      </c>
      <c r="I64" s="62">
        <v>86</v>
      </c>
      <c r="J64" s="2" t="s">
        <v>35</v>
      </c>
    </row>
    <row r="65" spans="1:10" x14ac:dyDescent="0.2">
      <c r="A65" s="2" t="s">
        <v>48</v>
      </c>
      <c r="B65" s="2" t="s">
        <v>49</v>
      </c>
      <c r="C65" s="62">
        <v>10</v>
      </c>
      <c r="D65" s="62">
        <v>10</v>
      </c>
      <c r="E65" s="62">
        <v>9</v>
      </c>
      <c r="F65" s="62">
        <v>10</v>
      </c>
      <c r="G65" s="62">
        <v>9</v>
      </c>
      <c r="H65" s="62">
        <v>48</v>
      </c>
      <c r="I65" s="62">
        <v>96</v>
      </c>
      <c r="J65" s="2" t="s">
        <v>32</v>
      </c>
    </row>
    <row r="66" spans="1:10" x14ac:dyDescent="0.2">
      <c r="A66" s="2" t="s">
        <v>48</v>
      </c>
      <c r="B66" s="2" t="s">
        <v>49</v>
      </c>
      <c r="C66" s="62">
        <v>10</v>
      </c>
      <c r="D66" s="62">
        <v>10</v>
      </c>
      <c r="E66" s="62">
        <v>10</v>
      </c>
      <c r="F66" s="62">
        <v>8</v>
      </c>
      <c r="G66" s="62">
        <v>10</v>
      </c>
      <c r="H66" s="62">
        <v>48</v>
      </c>
      <c r="I66" s="62">
        <v>96</v>
      </c>
      <c r="J66" s="2" t="s">
        <v>32</v>
      </c>
    </row>
    <row r="67" spans="1:10" x14ac:dyDescent="0.2">
      <c r="A67" s="2" t="s">
        <v>48</v>
      </c>
      <c r="B67" s="2" t="s">
        <v>49</v>
      </c>
      <c r="C67" s="62">
        <v>7</v>
      </c>
      <c r="D67" s="62">
        <v>7</v>
      </c>
      <c r="E67" s="62">
        <v>6</v>
      </c>
      <c r="F67" s="62">
        <v>6</v>
      </c>
      <c r="G67" s="62">
        <v>5</v>
      </c>
      <c r="H67" s="62">
        <v>31</v>
      </c>
      <c r="I67" s="62">
        <v>62</v>
      </c>
      <c r="J67" s="2" t="s">
        <v>32</v>
      </c>
    </row>
    <row r="68" spans="1:10" x14ac:dyDescent="0.2">
      <c r="A68" s="2" t="s">
        <v>48</v>
      </c>
      <c r="B68" s="2" t="s">
        <v>49</v>
      </c>
      <c r="C68" s="62">
        <v>9</v>
      </c>
      <c r="D68" s="62">
        <v>4</v>
      </c>
      <c r="E68" s="62">
        <v>5</v>
      </c>
      <c r="F68" s="62">
        <v>5</v>
      </c>
      <c r="G68" s="62">
        <v>5</v>
      </c>
      <c r="H68" s="62">
        <v>28</v>
      </c>
      <c r="I68" s="62">
        <v>56</v>
      </c>
      <c r="J68" s="2" t="s">
        <v>32</v>
      </c>
    </row>
    <row r="69" spans="1:10" x14ac:dyDescent="0.2">
      <c r="A69" s="2" t="s">
        <v>48</v>
      </c>
      <c r="B69" s="2" t="s">
        <v>49</v>
      </c>
      <c r="C69" s="62">
        <v>7</v>
      </c>
      <c r="D69" s="62">
        <v>7</v>
      </c>
      <c r="E69" s="62">
        <v>7</v>
      </c>
      <c r="F69" s="62">
        <v>7</v>
      </c>
      <c r="G69" s="62">
        <v>7</v>
      </c>
      <c r="H69" s="62">
        <v>35</v>
      </c>
      <c r="I69" s="62">
        <v>70</v>
      </c>
      <c r="J69" s="2" t="s">
        <v>32</v>
      </c>
    </row>
    <row r="70" spans="1:10" x14ac:dyDescent="0.2">
      <c r="A70" s="2" t="s">
        <v>48</v>
      </c>
      <c r="B70" s="2" t="s">
        <v>49</v>
      </c>
      <c r="C70" s="62">
        <v>8</v>
      </c>
      <c r="D70" s="62">
        <v>6</v>
      </c>
      <c r="E70" s="62">
        <v>7</v>
      </c>
      <c r="F70" s="62">
        <v>7</v>
      </c>
      <c r="G70" s="62">
        <v>7</v>
      </c>
      <c r="H70" s="62">
        <v>35</v>
      </c>
      <c r="I70" s="62">
        <v>70</v>
      </c>
      <c r="J70" s="2" t="s">
        <v>32</v>
      </c>
    </row>
    <row r="71" spans="1:10" x14ac:dyDescent="0.2">
      <c r="A71" s="2" t="s">
        <v>48</v>
      </c>
      <c r="B71" s="2" t="s">
        <v>49</v>
      </c>
      <c r="C71" s="62">
        <v>8</v>
      </c>
      <c r="D71" s="62">
        <v>6</v>
      </c>
      <c r="E71" s="62">
        <v>7</v>
      </c>
      <c r="F71" s="62">
        <v>8</v>
      </c>
      <c r="G71" s="62">
        <v>7</v>
      </c>
      <c r="H71" s="62">
        <v>36</v>
      </c>
      <c r="I71" s="62">
        <v>72</v>
      </c>
      <c r="J71" s="2" t="s">
        <v>32</v>
      </c>
    </row>
    <row r="72" spans="1:10" x14ac:dyDescent="0.2">
      <c r="A72" s="2" t="s">
        <v>48</v>
      </c>
      <c r="B72" s="2" t="s">
        <v>49</v>
      </c>
      <c r="C72" s="62">
        <v>10</v>
      </c>
      <c r="D72" s="62">
        <v>9</v>
      </c>
      <c r="E72" s="62">
        <v>9</v>
      </c>
      <c r="F72" s="62">
        <v>9</v>
      </c>
      <c r="G72" s="62">
        <v>9</v>
      </c>
      <c r="H72" s="62">
        <v>46</v>
      </c>
      <c r="I72" s="62">
        <v>92</v>
      </c>
      <c r="J72" s="2" t="s">
        <v>32</v>
      </c>
    </row>
    <row r="73" spans="1:10" x14ac:dyDescent="0.2">
      <c r="A73" s="2" t="s">
        <v>48</v>
      </c>
      <c r="B73" s="2" t="s">
        <v>49</v>
      </c>
      <c r="C73" s="62">
        <v>9</v>
      </c>
      <c r="D73" s="62">
        <v>7</v>
      </c>
      <c r="E73" s="62">
        <v>6</v>
      </c>
      <c r="F73" s="62">
        <v>5</v>
      </c>
      <c r="G73" s="62">
        <v>7</v>
      </c>
      <c r="H73" s="62">
        <v>34</v>
      </c>
      <c r="I73" s="62">
        <v>68</v>
      </c>
      <c r="J73" s="2" t="s">
        <v>32</v>
      </c>
    </row>
    <row r="74" spans="1:10" x14ac:dyDescent="0.2">
      <c r="A74" s="2" t="s">
        <v>50</v>
      </c>
      <c r="B74" s="2" t="s">
        <v>51</v>
      </c>
      <c r="C74" s="62">
        <v>9</v>
      </c>
      <c r="D74" s="62">
        <v>10</v>
      </c>
      <c r="E74" s="62">
        <v>10</v>
      </c>
      <c r="F74" s="62">
        <v>8</v>
      </c>
      <c r="G74" s="62">
        <v>10</v>
      </c>
      <c r="H74" s="62">
        <v>47</v>
      </c>
      <c r="I74" s="62">
        <v>94</v>
      </c>
      <c r="J74" s="2" t="s">
        <v>35</v>
      </c>
    </row>
    <row r="75" spans="1:10" x14ac:dyDescent="0.2">
      <c r="A75" s="2" t="s">
        <v>50</v>
      </c>
      <c r="B75" s="2" t="s">
        <v>51</v>
      </c>
      <c r="C75" s="62">
        <v>10</v>
      </c>
      <c r="D75" s="62">
        <v>10</v>
      </c>
      <c r="E75" s="62">
        <v>10</v>
      </c>
      <c r="F75" s="62">
        <v>6</v>
      </c>
      <c r="G75" s="62">
        <v>10</v>
      </c>
      <c r="H75" s="62">
        <v>46</v>
      </c>
      <c r="I75" s="62">
        <v>92</v>
      </c>
      <c r="J75" s="2" t="s">
        <v>35</v>
      </c>
    </row>
    <row r="76" spans="1:10" x14ac:dyDescent="0.2">
      <c r="A76" s="2" t="s">
        <v>50</v>
      </c>
      <c r="B76" s="2" t="s">
        <v>51</v>
      </c>
      <c r="C76" s="62">
        <v>6</v>
      </c>
      <c r="D76" s="62">
        <v>5</v>
      </c>
      <c r="E76" s="62">
        <v>5</v>
      </c>
      <c r="F76" s="62">
        <v>5</v>
      </c>
      <c r="G76" s="62">
        <v>5</v>
      </c>
      <c r="H76" s="62">
        <v>26</v>
      </c>
      <c r="I76" s="62">
        <v>52</v>
      </c>
      <c r="J76" s="2" t="s">
        <v>35</v>
      </c>
    </row>
    <row r="77" spans="1:10" x14ac:dyDescent="0.2">
      <c r="A77" s="2" t="s">
        <v>50</v>
      </c>
      <c r="B77" s="2" t="s">
        <v>51</v>
      </c>
      <c r="C77" s="62">
        <v>5</v>
      </c>
      <c r="D77" s="62">
        <v>3</v>
      </c>
      <c r="E77" s="62">
        <v>3</v>
      </c>
      <c r="F77" s="62">
        <v>2</v>
      </c>
      <c r="G77" s="62">
        <v>2</v>
      </c>
      <c r="H77" s="62">
        <v>15</v>
      </c>
      <c r="I77" s="62">
        <v>30</v>
      </c>
      <c r="J77" s="2" t="s">
        <v>35</v>
      </c>
    </row>
    <row r="78" spans="1:10" x14ac:dyDescent="0.2">
      <c r="A78" s="2" t="s">
        <v>50</v>
      </c>
      <c r="B78" s="2" t="s">
        <v>51</v>
      </c>
      <c r="C78" s="62">
        <v>8</v>
      </c>
      <c r="D78" s="62">
        <v>7</v>
      </c>
      <c r="E78" s="62">
        <v>7</v>
      </c>
      <c r="F78" s="62">
        <v>8</v>
      </c>
      <c r="G78" s="62">
        <v>8</v>
      </c>
      <c r="H78" s="62">
        <v>38</v>
      </c>
      <c r="I78" s="62">
        <v>76</v>
      </c>
      <c r="J78" s="2" t="s">
        <v>35</v>
      </c>
    </row>
    <row r="79" spans="1:10" x14ac:dyDescent="0.2">
      <c r="A79" s="2" t="s">
        <v>50</v>
      </c>
      <c r="B79" s="2" t="s">
        <v>51</v>
      </c>
      <c r="C79" s="62">
        <v>7</v>
      </c>
      <c r="D79" s="62">
        <v>7</v>
      </c>
      <c r="E79" s="62">
        <v>6</v>
      </c>
      <c r="F79" s="62">
        <v>7</v>
      </c>
      <c r="G79" s="62">
        <v>7</v>
      </c>
      <c r="H79" s="62">
        <v>34</v>
      </c>
      <c r="I79" s="62">
        <v>68</v>
      </c>
      <c r="J79" s="2" t="s">
        <v>35</v>
      </c>
    </row>
    <row r="80" spans="1:10" x14ac:dyDescent="0.2">
      <c r="A80" s="2" t="s">
        <v>50</v>
      </c>
      <c r="B80" s="2" t="s">
        <v>51</v>
      </c>
      <c r="C80" s="62">
        <v>6</v>
      </c>
      <c r="D80" s="62">
        <v>9</v>
      </c>
      <c r="E80" s="62">
        <v>7</v>
      </c>
      <c r="F80" s="62">
        <v>6</v>
      </c>
      <c r="G80" s="62">
        <v>9</v>
      </c>
      <c r="H80" s="62">
        <v>37</v>
      </c>
      <c r="I80" s="62">
        <v>74</v>
      </c>
      <c r="J80" s="2" t="s">
        <v>35</v>
      </c>
    </row>
    <row r="81" spans="1:10" x14ac:dyDescent="0.2">
      <c r="A81" s="2" t="s">
        <v>50</v>
      </c>
      <c r="B81" s="2" t="s">
        <v>51</v>
      </c>
      <c r="C81" s="62">
        <v>10</v>
      </c>
      <c r="D81" s="62">
        <v>10</v>
      </c>
      <c r="E81" s="62">
        <v>9</v>
      </c>
      <c r="F81" s="62">
        <v>9</v>
      </c>
      <c r="G81" s="62">
        <v>10</v>
      </c>
      <c r="H81" s="62">
        <v>48</v>
      </c>
      <c r="I81" s="62">
        <v>96</v>
      </c>
      <c r="J81" s="2" t="s">
        <v>35</v>
      </c>
    </row>
    <row r="82" spans="1:10" x14ac:dyDescent="0.2">
      <c r="A82" s="2" t="s">
        <v>50</v>
      </c>
      <c r="B82" s="2" t="s">
        <v>51</v>
      </c>
      <c r="C82" s="62">
        <v>4</v>
      </c>
      <c r="D82" s="62">
        <v>8</v>
      </c>
      <c r="E82" s="62">
        <v>3</v>
      </c>
      <c r="F82" s="62">
        <v>2</v>
      </c>
      <c r="G82" s="62">
        <v>4</v>
      </c>
      <c r="H82" s="62">
        <v>21</v>
      </c>
      <c r="I82" s="62">
        <v>42</v>
      </c>
      <c r="J82" s="2" t="s">
        <v>35</v>
      </c>
    </row>
    <row r="83" spans="1:10" x14ac:dyDescent="0.2">
      <c r="A83" s="2" t="s">
        <v>8</v>
      </c>
      <c r="B83" s="2" t="s">
        <v>52</v>
      </c>
      <c r="C83" s="62">
        <v>10</v>
      </c>
      <c r="D83" s="62">
        <v>10</v>
      </c>
      <c r="E83" s="62">
        <v>10</v>
      </c>
      <c r="F83" s="62">
        <v>10</v>
      </c>
      <c r="G83" s="62">
        <v>8</v>
      </c>
      <c r="H83" s="62">
        <v>48</v>
      </c>
      <c r="I83" s="62">
        <v>96</v>
      </c>
      <c r="J83" s="2" t="s">
        <v>35</v>
      </c>
    </row>
    <row r="84" spans="1:10" x14ac:dyDescent="0.2">
      <c r="A84" s="2" t="s">
        <v>8</v>
      </c>
      <c r="B84" s="2" t="s">
        <v>52</v>
      </c>
      <c r="C84" s="62">
        <v>10</v>
      </c>
      <c r="D84" s="62">
        <v>10</v>
      </c>
      <c r="E84" s="62">
        <v>10</v>
      </c>
      <c r="F84" s="62">
        <v>9</v>
      </c>
      <c r="G84" s="62">
        <v>10</v>
      </c>
      <c r="H84" s="62">
        <v>49</v>
      </c>
      <c r="I84" s="62">
        <v>98</v>
      </c>
      <c r="J84" s="2" t="s">
        <v>35</v>
      </c>
    </row>
    <row r="85" spans="1:10" x14ac:dyDescent="0.2">
      <c r="A85" s="2" t="s">
        <v>8</v>
      </c>
      <c r="B85" s="2" t="s">
        <v>52</v>
      </c>
      <c r="C85" s="62">
        <v>8</v>
      </c>
      <c r="D85" s="62">
        <v>7</v>
      </c>
      <c r="E85" s="62">
        <v>7</v>
      </c>
      <c r="F85" s="62">
        <v>7</v>
      </c>
      <c r="G85" s="62">
        <v>7</v>
      </c>
      <c r="H85" s="62">
        <v>36</v>
      </c>
      <c r="I85" s="62">
        <v>72</v>
      </c>
      <c r="J85" s="2" t="s">
        <v>35</v>
      </c>
    </row>
    <row r="86" spans="1:10" x14ac:dyDescent="0.2">
      <c r="A86" s="2" t="s">
        <v>8</v>
      </c>
      <c r="B86" s="2" t="s">
        <v>52</v>
      </c>
      <c r="C86" s="62">
        <v>9</v>
      </c>
      <c r="D86" s="62">
        <v>8</v>
      </c>
      <c r="E86" s="62">
        <v>8</v>
      </c>
      <c r="F86" s="62">
        <v>3</v>
      </c>
      <c r="G86" s="62">
        <v>3</v>
      </c>
      <c r="H86" s="62">
        <v>31</v>
      </c>
      <c r="I86" s="62">
        <v>62</v>
      </c>
      <c r="J86" s="2" t="s">
        <v>35</v>
      </c>
    </row>
    <row r="87" spans="1:10" x14ac:dyDescent="0.2">
      <c r="A87" s="2" t="s">
        <v>8</v>
      </c>
      <c r="B87" s="2" t="s">
        <v>52</v>
      </c>
      <c r="C87" s="62">
        <v>8</v>
      </c>
      <c r="D87" s="62">
        <v>7</v>
      </c>
      <c r="E87" s="62">
        <v>7</v>
      </c>
      <c r="F87" s="62">
        <v>8</v>
      </c>
      <c r="G87" s="62">
        <v>7</v>
      </c>
      <c r="H87" s="62">
        <v>37</v>
      </c>
      <c r="I87" s="62">
        <v>74</v>
      </c>
      <c r="J87" s="2" t="s">
        <v>35</v>
      </c>
    </row>
    <row r="88" spans="1:10" x14ac:dyDescent="0.2">
      <c r="A88" s="2" t="s">
        <v>8</v>
      </c>
      <c r="B88" s="2" t="s">
        <v>52</v>
      </c>
      <c r="C88" s="62">
        <v>10</v>
      </c>
      <c r="D88" s="62">
        <v>9</v>
      </c>
      <c r="E88" s="62">
        <v>9</v>
      </c>
      <c r="F88" s="62">
        <v>8</v>
      </c>
      <c r="G88" s="62">
        <v>8</v>
      </c>
      <c r="H88" s="62">
        <v>44</v>
      </c>
      <c r="I88" s="62">
        <v>88</v>
      </c>
      <c r="J88" s="2" t="s">
        <v>35</v>
      </c>
    </row>
    <row r="89" spans="1:10" x14ac:dyDescent="0.2">
      <c r="A89" s="2" t="s">
        <v>8</v>
      </c>
      <c r="B89" s="2" t="s">
        <v>52</v>
      </c>
      <c r="C89" s="62">
        <v>10</v>
      </c>
      <c r="D89" s="62">
        <v>9</v>
      </c>
      <c r="E89" s="62">
        <v>10</v>
      </c>
      <c r="F89" s="62">
        <v>9</v>
      </c>
      <c r="G89" s="62">
        <v>10</v>
      </c>
      <c r="H89" s="62">
        <v>48</v>
      </c>
      <c r="I89" s="62">
        <v>96</v>
      </c>
      <c r="J89" s="2" t="s">
        <v>35</v>
      </c>
    </row>
    <row r="90" spans="1:10" x14ac:dyDescent="0.2">
      <c r="A90" s="2" t="s">
        <v>8</v>
      </c>
      <c r="B90" s="2" t="s">
        <v>52</v>
      </c>
      <c r="C90" s="62">
        <v>10</v>
      </c>
      <c r="D90" s="62">
        <v>9</v>
      </c>
      <c r="E90" s="62">
        <v>10</v>
      </c>
      <c r="F90" s="62">
        <v>10</v>
      </c>
      <c r="G90" s="62">
        <v>10</v>
      </c>
      <c r="H90" s="62">
        <v>49</v>
      </c>
      <c r="I90" s="62">
        <v>98</v>
      </c>
      <c r="J90" s="2" t="s">
        <v>35</v>
      </c>
    </row>
    <row r="91" spans="1:10" x14ac:dyDescent="0.2">
      <c r="A91" s="2" t="s">
        <v>8</v>
      </c>
      <c r="B91" s="2" t="s">
        <v>52</v>
      </c>
      <c r="C91" s="62">
        <v>10</v>
      </c>
      <c r="D91" s="62">
        <v>9</v>
      </c>
      <c r="E91" s="62">
        <v>8</v>
      </c>
      <c r="F91" s="62">
        <v>6</v>
      </c>
      <c r="G91" s="62">
        <v>7</v>
      </c>
      <c r="H91" s="62">
        <v>40</v>
      </c>
      <c r="I91" s="62">
        <v>80</v>
      </c>
      <c r="J91" s="2" t="s">
        <v>35</v>
      </c>
    </row>
    <row r="92" spans="1:10" x14ac:dyDescent="0.2">
      <c r="A92" s="2" t="s">
        <v>53</v>
      </c>
      <c r="B92" s="2" t="s">
        <v>54</v>
      </c>
      <c r="C92" s="62">
        <v>10</v>
      </c>
      <c r="D92" s="62">
        <v>10</v>
      </c>
      <c r="E92" s="62">
        <v>9</v>
      </c>
      <c r="F92" s="62">
        <v>10</v>
      </c>
      <c r="G92" s="62">
        <v>10</v>
      </c>
      <c r="H92" s="62">
        <v>49</v>
      </c>
      <c r="I92" s="62">
        <v>98</v>
      </c>
      <c r="J92" s="2" t="s">
        <v>32</v>
      </c>
    </row>
    <row r="93" spans="1:10" x14ac:dyDescent="0.2">
      <c r="A93" s="2" t="s">
        <v>53</v>
      </c>
      <c r="B93" s="2" t="s">
        <v>54</v>
      </c>
      <c r="C93" s="62">
        <v>10</v>
      </c>
      <c r="D93" s="62">
        <v>10</v>
      </c>
      <c r="E93" s="62">
        <v>10</v>
      </c>
      <c r="F93" s="62">
        <v>10</v>
      </c>
      <c r="G93" s="62">
        <v>10</v>
      </c>
      <c r="H93" s="62">
        <v>50</v>
      </c>
      <c r="I93" s="62">
        <v>100</v>
      </c>
      <c r="J93" s="2" t="s">
        <v>32</v>
      </c>
    </row>
    <row r="94" spans="1:10" x14ac:dyDescent="0.2">
      <c r="A94" s="2" t="s">
        <v>53</v>
      </c>
      <c r="B94" s="2" t="s">
        <v>54</v>
      </c>
      <c r="C94" s="62">
        <v>10</v>
      </c>
      <c r="D94" s="62">
        <v>9</v>
      </c>
      <c r="E94" s="62">
        <v>9</v>
      </c>
      <c r="F94" s="62">
        <v>10</v>
      </c>
      <c r="G94" s="62">
        <v>7</v>
      </c>
      <c r="H94" s="62">
        <v>45</v>
      </c>
      <c r="I94" s="62">
        <v>90</v>
      </c>
      <c r="J94" s="2" t="s">
        <v>32</v>
      </c>
    </row>
    <row r="95" spans="1:10" x14ac:dyDescent="0.2">
      <c r="A95" s="2" t="s">
        <v>53</v>
      </c>
      <c r="B95" s="2" t="s">
        <v>54</v>
      </c>
      <c r="C95" s="62">
        <v>8</v>
      </c>
      <c r="D95" s="62">
        <v>8</v>
      </c>
      <c r="E95" s="62">
        <v>8</v>
      </c>
      <c r="F95" s="62">
        <v>3</v>
      </c>
      <c r="G95" s="62">
        <v>8</v>
      </c>
      <c r="H95" s="62">
        <v>35</v>
      </c>
      <c r="I95" s="62">
        <v>70</v>
      </c>
      <c r="J95" s="2" t="s">
        <v>32</v>
      </c>
    </row>
    <row r="96" spans="1:10" x14ac:dyDescent="0.2">
      <c r="A96" s="2" t="s">
        <v>53</v>
      </c>
      <c r="B96" s="2" t="s">
        <v>54</v>
      </c>
      <c r="C96" s="62">
        <v>8</v>
      </c>
      <c r="D96" s="62">
        <v>8</v>
      </c>
      <c r="E96" s="62">
        <v>7</v>
      </c>
      <c r="F96" s="62">
        <v>8</v>
      </c>
      <c r="G96" s="62">
        <v>8</v>
      </c>
      <c r="H96" s="62">
        <v>39</v>
      </c>
      <c r="I96" s="62">
        <v>78</v>
      </c>
      <c r="J96" s="2" t="s">
        <v>32</v>
      </c>
    </row>
    <row r="97" spans="1:10" x14ac:dyDescent="0.2">
      <c r="A97" s="2" t="s">
        <v>53</v>
      </c>
      <c r="B97" s="2" t="s">
        <v>54</v>
      </c>
      <c r="C97" s="62">
        <v>9</v>
      </c>
      <c r="D97" s="62">
        <v>8</v>
      </c>
      <c r="E97" s="62">
        <v>7</v>
      </c>
      <c r="F97" s="62">
        <v>8</v>
      </c>
      <c r="G97" s="62">
        <v>7</v>
      </c>
      <c r="H97" s="62">
        <v>39</v>
      </c>
      <c r="I97" s="62">
        <v>78</v>
      </c>
      <c r="J97" s="2" t="s">
        <v>32</v>
      </c>
    </row>
    <row r="98" spans="1:10" x14ac:dyDescent="0.2">
      <c r="A98" s="2" t="s">
        <v>53</v>
      </c>
      <c r="B98" s="2" t="s">
        <v>54</v>
      </c>
      <c r="C98" s="62">
        <v>7</v>
      </c>
      <c r="D98" s="62">
        <v>8</v>
      </c>
      <c r="E98" s="62">
        <v>8</v>
      </c>
      <c r="F98" s="62">
        <v>7</v>
      </c>
      <c r="G98" s="62">
        <v>7</v>
      </c>
      <c r="H98" s="62">
        <v>37</v>
      </c>
      <c r="I98" s="62">
        <v>74</v>
      </c>
      <c r="J98" s="2" t="s">
        <v>32</v>
      </c>
    </row>
    <row r="99" spans="1:10" x14ac:dyDescent="0.2">
      <c r="A99" s="2" t="s">
        <v>53</v>
      </c>
      <c r="B99" s="2" t="s">
        <v>54</v>
      </c>
      <c r="C99" s="62">
        <v>10</v>
      </c>
      <c r="D99" s="62">
        <v>10</v>
      </c>
      <c r="E99" s="62">
        <v>10</v>
      </c>
      <c r="F99" s="62">
        <v>10</v>
      </c>
      <c r="G99" s="62">
        <v>10</v>
      </c>
      <c r="H99" s="62">
        <v>50</v>
      </c>
      <c r="I99" s="62">
        <v>100</v>
      </c>
      <c r="J99" s="2" t="s">
        <v>32</v>
      </c>
    </row>
    <row r="100" spans="1:10" x14ac:dyDescent="0.2">
      <c r="A100" s="2" t="s">
        <v>53</v>
      </c>
      <c r="B100" s="2" t="s">
        <v>54</v>
      </c>
      <c r="C100" s="62">
        <v>10</v>
      </c>
      <c r="D100" s="62">
        <v>9</v>
      </c>
      <c r="E100" s="62">
        <v>8</v>
      </c>
      <c r="F100" s="62">
        <v>7</v>
      </c>
      <c r="G100" s="62">
        <v>8</v>
      </c>
      <c r="H100" s="62">
        <v>42</v>
      </c>
      <c r="I100" s="62">
        <v>84</v>
      </c>
      <c r="J100" s="2" t="s">
        <v>32</v>
      </c>
    </row>
    <row r="101" spans="1:10" x14ac:dyDescent="0.2">
      <c r="A101" s="2" t="s">
        <v>10</v>
      </c>
      <c r="B101" s="2" t="s">
        <v>55</v>
      </c>
      <c r="C101" s="62">
        <v>10</v>
      </c>
      <c r="D101" s="62">
        <v>10</v>
      </c>
      <c r="E101" s="62">
        <v>10</v>
      </c>
      <c r="F101" s="62">
        <v>10</v>
      </c>
      <c r="G101" s="62">
        <v>10</v>
      </c>
      <c r="H101" s="62">
        <v>50</v>
      </c>
      <c r="I101" s="62">
        <v>100</v>
      </c>
      <c r="J101" s="2" t="s">
        <v>32</v>
      </c>
    </row>
    <row r="102" spans="1:10" x14ac:dyDescent="0.2">
      <c r="A102" s="2" t="s">
        <v>10</v>
      </c>
      <c r="B102" s="2" t="s">
        <v>55</v>
      </c>
      <c r="C102" s="62">
        <v>10</v>
      </c>
      <c r="D102" s="62">
        <v>10</v>
      </c>
      <c r="E102" s="62">
        <v>10</v>
      </c>
      <c r="F102" s="62">
        <v>10</v>
      </c>
      <c r="G102" s="62">
        <v>10</v>
      </c>
      <c r="H102" s="62">
        <v>50</v>
      </c>
      <c r="I102" s="62">
        <v>100</v>
      </c>
      <c r="J102" s="2" t="s">
        <v>32</v>
      </c>
    </row>
    <row r="103" spans="1:10" x14ac:dyDescent="0.2">
      <c r="A103" s="2" t="s">
        <v>10</v>
      </c>
      <c r="B103" s="2" t="s">
        <v>55</v>
      </c>
      <c r="C103" s="62">
        <v>10</v>
      </c>
      <c r="D103" s="62">
        <v>9</v>
      </c>
      <c r="E103" s="62">
        <v>9</v>
      </c>
      <c r="F103" s="62">
        <v>9</v>
      </c>
      <c r="G103" s="62">
        <v>8</v>
      </c>
      <c r="H103" s="62">
        <v>45</v>
      </c>
      <c r="I103" s="62">
        <v>90</v>
      </c>
      <c r="J103" s="2" t="s">
        <v>32</v>
      </c>
    </row>
    <row r="104" spans="1:10" x14ac:dyDescent="0.2">
      <c r="A104" s="2" t="s">
        <v>10</v>
      </c>
      <c r="B104" s="2" t="s">
        <v>55</v>
      </c>
      <c r="C104" s="62">
        <v>9</v>
      </c>
      <c r="D104" s="62">
        <v>8</v>
      </c>
      <c r="E104" s="62">
        <v>8</v>
      </c>
      <c r="F104" s="62">
        <v>9</v>
      </c>
      <c r="G104" s="62">
        <v>7</v>
      </c>
      <c r="H104" s="62">
        <v>41</v>
      </c>
      <c r="I104" s="62">
        <v>82</v>
      </c>
      <c r="J104" s="2" t="s">
        <v>32</v>
      </c>
    </row>
    <row r="105" spans="1:10" x14ac:dyDescent="0.2">
      <c r="A105" s="2" t="s">
        <v>10</v>
      </c>
      <c r="B105" s="2" t="s">
        <v>55</v>
      </c>
      <c r="C105" s="62">
        <v>7</v>
      </c>
      <c r="D105" s="62">
        <v>8</v>
      </c>
      <c r="E105" s="62">
        <v>7</v>
      </c>
      <c r="F105" s="62">
        <v>8</v>
      </c>
      <c r="G105" s="62">
        <v>8</v>
      </c>
      <c r="H105" s="62">
        <v>38</v>
      </c>
      <c r="I105" s="62">
        <v>76</v>
      </c>
      <c r="J105" s="2" t="s">
        <v>32</v>
      </c>
    </row>
    <row r="106" spans="1:10" x14ac:dyDescent="0.2">
      <c r="A106" s="2" t="s">
        <v>10</v>
      </c>
      <c r="B106" s="2" t="s">
        <v>55</v>
      </c>
      <c r="C106" s="62">
        <v>9</v>
      </c>
      <c r="D106" s="62">
        <v>9</v>
      </c>
      <c r="E106" s="62">
        <v>8</v>
      </c>
      <c r="F106" s="62">
        <v>9</v>
      </c>
      <c r="G106" s="62">
        <v>8</v>
      </c>
      <c r="H106" s="62">
        <v>43</v>
      </c>
      <c r="I106" s="62">
        <v>86</v>
      </c>
      <c r="J106" s="2" t="s">
        <v>32</v>
      </c>
    </row>
    <row r="107" spans="1:10" x14ac:dyDescent="0.2">
      <c r="A107" s="2" t="s">
        <v>10</v>
      </c>
      <c r="B107" s="2" t="s">
        <v>55</v>
      </c>
      <c r="C107" s="62">
        <v>10</v>
      </c>
      <c r="D107" s="62">
        <v>8</v>
      </c>
      <c r="E107" s="62">
        <v>8</v>
      </c>
      <c r="F107" s="62">
        <v>10</v>
      </c>
      <c r="G107" s="62">
        <v>10</v>
      </c>
      <c r="H107" s="62">
        <v>46</v>
      </c>
      <c r="I107" s="62">
        <v>92</v>
      </c>
      <c r="J107" s="2" t="s">
        <v>32</v>
      </c>
    </row>
    <row r="108" spans="1:10" x14ac:dyDescent="0.2">
      <c r="A108" s="2" t="s">
        <v>10</v>
      </c>
      <c r="B108" s="2" t="s">
        <v>55</v>
      </c>
      <c r="C108" s="62">
        <v>10</v>
      </c>
      <c r="D108" s="62">
        <v>10</v>
      </c>
      <c r="E108" s="62">
        <v>9</v>
      </c>
      <c r="F108" s="62">
        <v>10</v>
      </c>
      <c r="G108" s="62">
        <v>10</v>
      </c>
      <c r="H108" s="62">
        <v>49</v>
      </c>
      <c r="I108" s="62">
        <v>98</v>
      </c>
      <c r="J108" s="2" t="s">
        <v>32</v>
      </c>
    </row>
    <row r="109" spans="1:10" x14ac:dyDescent="0.2">
      <c r="A109" s="2" t="s">
        <v>10</v>
      </c>
      <c r="B109" s="2" t="s">
        <v>55</v>
      </c>
      <c r="C109" s="62">
        <v>10</v>
      </c>
      <c r="D109" s="62">
        <v>9</v>
      </c>
      <c r="E109" s="62">
        <v>8</v>
      </c>
      <c r="F109" s="62">
        <v>10</v>
      </c>
      <c r="G109" s="62">
        <v>9</v>
      </c>
      <c r="H109" s="62">
        <v>46</v>
      </c>
      <c r="I109" s="62">
        <v>92</v>
      </c>
      <c r="J109" s="2" t="s">
        <v>32</v>
      </c>
    </row>
    <row r="110" spans="1:10" x14ac:dyDescent="0.2">
      <c r="A110" s="2" t="s">
        <v>56</v>
      </c>
      <c r="B110" s="2" t="s">
        <v>57</v>
      </c>
      <c r="C110" s="62">
        <v>10</v>
      </c>
      <c r="D110" s="62">
        <v>9</v>
      </c>
      <c r="E110" s="62">
        <v>9</v>
      </c>
      <c r="F110" s="62">
        <v>10</v>
      </c>
      <c r="G110" s="62">
        <v>9</v>
      </c>
      <c r="H110" s="62">
        <v>47</v>
      </c>
      <c r="I110" s="62">
        <v>94</v>
      </c>
      <c r="J110" s="2" t="s">
        <v>45</v>
      </c>
    </row>
    <row r="111" spans="1:10" x14ac:dyDescent="0.2">
      <c r="A111" s="2" t="s">
        <v>56</v>
      </c>
      <c r="B111" s="2" t="s">
        <v>57</v>
      </c>
      <c r="C111" s="62">
        <v>10</v>
      </c>
      <c r="D111" s="62">
        <v>10</v>
      </c>
      <c r="E111" s="62">
        <v>9</v>
      </c>
      <c r="F111" s="62">
        <v>10</v>
      </c>
      <c r="G111" s="62">
        <v>5</v>
      </c>
      <c r="H111" s="62">
        <v>44</v>
      </c>
      <c r="I111" s="62">
        <v>88</v>
      </c>
      <c r="J111" s="2" t="s">
        <v>45</v>
      </c>
    </row>
    <row r="112" spans="1:10" x14ac:dyDescent="0.2">
      <c r="A112" s="2" t="s">
        <v>56</v>
      </c>
      <c r="B112" s="2" t="s">
        <v>57</v>
      </c>
      <c r="C112" s="62">
        <v>7</v>
      </c>
      <c r="D112" s="62">
        <v>7</v>
      </c>
      <c r="E112" s="62">
        <v>6</v>
      </c>
      <c r="F112" s="62">
        <v>9</v>
      </c>
      <c r="G112" s="62">
        <v>8</v>
      </c>
      <c r="H112" s="62">
        <v>37</v>
      </c>
      <c r="I112" s="62">
        <v>74</v>
      </c>
      <c r="J112" s="2" t="s">
        <v>45</v>
      </c>
    </row>
    <row r="113" spans="1:10" x14ac:dyDescent="0.2">
      <c r="A113" s="2" t="s">
        <v>56</v>
      </c>
      <c r="B113" s="2" t="s">
        <v>57</v>
      </c>
      <c r="C113" s="62">
        <v>9</v>
      </c>
      <c r="D113" s="62">
        <v>8</v>
      </c>
      <c r="E113" s="62">
        <v>8</v>
      </c>
      <c r="F113" s="62">
        <v>9</v>
      </c>
      <c r="G113" s="62">
        <v>6</v>
      </c>
      <c r="H113" s="62">
        <v>40</v>
      </c>
      <c r="I113" s="62">
        <v>80</v>
      </c>
      <c r="J113" s="2" t="s">
        <v>45</v>
      </c>
    </row>
    <row r="114" spans="1:10" x14ac:dyDescent="0.2">
      <c r="A114" s="2" t="s">
        <v>56</v>
      </c>
      <c r="B114" s="2" t="s">
        <v>57</v>
      </c>
      <c r="C114" s="62">
        <v>7</v>
      </c>
      <c r="D114" s="62">
        <v>7</v>
      </c>
      <c r="E114" s="62">
        <v>6</v>
      </c>
      <c r="F114" s="62">
        <v>8</v>
      </c>
      <c r="G114" s="62">
        <v>7</v>
      </c>
      <c r="H114" s="62">
        <v>35</v>
      </c>
      <c r="I114" s="62">
        <v>70</v>
      </c>
      <c r="J114" s="2" t="s">
        <v>45</v>
      </c>
    </row>
    <row r="115" spans="1:10" x14ac:dyDescent="0.2">
      <c r="A115" s="2" t="s">
        <v>56</v>
      </c>
      <c r="B115" s="2" t="s">
        <v>57</v>
      </c>
      <c r="C115" s="62">
        <v>9</v>
      </c>
      <c r="D115" s="62">
        <v>9</v>
      </c>
      <c r="E115" s="62">
        <v>8</v>
      </c>
      <c r="F115" s="62">
        <v>9</v>
      </c>
      <c r="G115" s="62">
        <v>8</v>
      </c>
      <c r="H115" s="62">
        <v>43</v>
      </c>
      <c r="I115" s="62">
        <v>86</v>
      </c>
      <c r="J115" s="2" t="s">
        <v>45</v>
      </c>
    </row>
    <row r="116" spans="1:10" x14ac:dyDescent="0.2">
      <c r="A116" s="2" t="s">
        <v>56</v>
      </c>
      <c r="B116" s="2" t="s">
        <v>57</v>
      </c>
      <c r="C116" s="62">
        <v>7</v>
      </c>
      <c r="D116" s="62">
        <v>9</v>
      </c>
      <c r="E116" s="62">
        <v>8</v>
      </c>
      <c r="F116" s="62">
        <v>9</v>
      </c>
      <c r="G116" s="62">
        <v>8</v>
      </c>
      <c r="H116" s="62">
        <v>41</v>
      </c>
      <c r="I116" s="62">
        <v>82</v>
      </c>
      <c r="J116" s="2" t="s">
        <v>45</v>
      </c>
    </row>
    <row r="117" spans="1:10" x14ac:dyDescent="0.2">
      <c r="A117" s="2" t="s">
        <v>56</v>
      </c>
      <c r="B117" s="2" t="s">
        <v>57</v>
      </c>
      <c r="C117" s="62">
        <v>10</v>
      </c>
      <c r="D117" s="62">
        <v>9</v>
      </c>
      <c r="E117" s="62">
        <v>9</v>
      </c>
      <c r="F117" s="62">
        <v>10</v>
      </c>
      <c r="G117" s="62">
        <v>10</v>
      </c>
      <c r="H117" s="62">
        <v>48</v>
      </c>
      <c r="I117" s="62">
        <v>96</v>
      </c>
      <c r="J117" s="2" t="s">
        <v>45</v>
      </c>
    </row>
    <row r="118" spans="1:10" x14ac:dyDescent="0.2">
      <c r="A118" s="2" t="s">
        <v>56</v>
      </c>
      <c r="B118" s="2" t="s">
        <v>57</v>
      </c>
      <c r="C118" s="62">
        <v>10</v>
      </c>
      <c r="D118" s="62">
        <v>9</v>
      </c>
      <c r="E118" s="62">
        <v>8</v>
      </c>
      <c r="F118" s="62">
        <v>9</v>
      </c>
      <c r="G118" s="62">
        <v>8</v>
      </c>
      <c r="H118" s="62">
        <v>44</v>
      </c>
      <c r="I118" s="62">
        <v>88</v>
      </c>
      <c r="J118" s="2" t="s">
        <v>45</v>
      </c>
    </row>
    <row r="119" spans="1:10" x14ac:dyDescent="0.2">
      <c r="A119" s="2" t="s">
        <v>58</v>
      </c>
      <c r="B119" s="2" t="s">
        <v>59</v>
      </c>
      <c r="C119" s="62">
        <v>9</v>
      </c>
      <c r="D119" s="62">
        <v>8</v>
      </c>
      <c r="E119" s="62">
        <v>4</v>
      </c>
      <c r="F119" s="62">
        <v>5</v>
      </c>
      <c r="G119" s="62">
        <v>4</v>
      </c>
      <c r="H119" s="62">
        <v>30</v>
      </c>
      <c r="I119" s="62">
        <v>60</v>
      </c>
      <c r="J119" s="2" t="s">
        <v>32</v>
      </c>
    </row>
    <row r="120" spans="1:10" x14ac:dyDescent="0.2">
      <c r="A120" s="2" t="s">
        <v>58</v>
      </c>
      <c r="B120" s="2" t="s">
        <v>59</v>
      </c>
      <c r="C120" s="62">
        <v>9</v>
      </c>
      <c r="D120" s="62">
        <v>9</v>
      </c>
      <c r="E120" s="62">
        <v>9</v>
      </c>
      <c r="F120" s="62">
        <v>9</v>
      </c>
      <c r="G120" s="62">
        <v>9</v>
      </c>
      <c r="H120" s="62">
        <v>45</v>
      </c>
      <c r="I120" s="62">
        <v>90</v>
      </c>
      <c r="J120" s="2" t="s">
        <v>32</v>
      </c>
    </row>
    <row r="121" spans="1:10" x14ac:dyDescent="0.2">
      <c r="A121" s="2" t="s">
        <v>58</v>
      </c>
      <c r="B121" s="2" t="s">
        <v>59</v>
      </c>
      <c r="C121" s="62">
        <v>6</v>
      </c>
      <c r="D121" s="62">
        <v>4</v>
      </c>
      <c r="E121" s="62">
        <v>5</v>
      </c>
      <c r="F121" s="62">
        <v>6</v>
      </c>
      <c r="G121" s="62">
        <v>5</v>
      </c>
      <c r="H121" s="62">
        <v>26</v>
      </c>
      <c r="I121" s="62">
        <v>52</v>
      </c>
      <c r="J121" s="2" t="s">
        <v>32</v>
      </c>
    </row>
    <row r="122" spans="1:10" x14ac:dyDescent="0.2">
      <c r="A122" s="2" t="s">
        <v>58</v>
      </c>
      <c r="B122" s="2" t="s">
        <v>59</v>
      </c>
      <c r="C122" s="62">
        <v>3</v>
      </c>
      <c r="D122" s="62">
        <v>5</v>
      </c>
      <c r="E122" s="62">
        <v>3</v>
      </c>
      <c r="F122" s="62">
        <v>2</v>
      </c>
      <c r="G122" s="62">
        <v>3</v>
      </c>
      <c r="H122" s="62">
        <v>16</v>
      </c>
      <c r="I122" s="62">
        <v>32</v>
      </c>
      <c r="J122" s="2" t="s">
        <v>32</v>
      </c>
    </row>
    <row r="123" spans="1:10" x14ac:dyDescent="0.2">
      <c r="A123" s="2" t="s">
        <v>58</v>
      </c>
      <c r="B123" s="2" t="s">
        <v>59</v>
      </c>
      <c r="C123" s="62">
        <v>8</v>
      </c>
      <c r="D123" s="62">
        <v>7</v>
      </c>
      <c r="E123" s="62">
        <v>7</v>
      </c>
      <c r="F123" s="62">
        <v>8</v>
      </c>
      <c r="G123" s="62">
        <v>7</v>
      </c>
      <c r="H123" s="62">
        <v>37</v>
      </c>
      <c r="I123" s="62">
        <v>74</v>
      </c>
      <c r="J123" s="2" t="s">
        <v>32</v>
      </c>
    </row>
    <row r="124" spans="1:10" x14ac:dyDescent="0.2">
      <c r="A124" s="2" t="s">
        <v>58</v>
      </c>
      <c r="B124" s="2" t="s">
        <v>59</v>
      </c>
      <c r="C124" s="62">
        <v>8</v>
      </c>
      <c r="D124" s="62">
        <v>7</v>
      </c>
      <c r="E124" s="62">
        <v>6</v>
      </c>
      <c r="F124" s="62">
        <v>8</v>
      </c>
      <c r="G124" s="62">
        <v>6</v>
      </c>
      <c r="H124" s="62">
        <v>35</v>
      </c>
      <c r="I124" s="62">
        <v>70</v>
      </c>
      <c r="J124" s="2" t="s">
        <v>32</v>
      </c>
    </row>
    <row r="125" spans="1:10" x14ac:dyDescent="0.2">
      <c r="A125" s="2" t="s">
        <v>58</v>
      </c>
      <c r="B125" s="2" t="s">
        <v>59</v>
      </c>
      <c r="C125" s="62">
        <v>8</v>
      </c>
      <c r="D125" s="62">
        <v>6</v>
      </c>
      <c r="E125" s="62">
        <v>4</v>
      </c>
      <c r="F125" s="62">
        <v>5</v>
      </c>
      <c r="G125" s="62">
        <v>6</v>
      </c>
      <c r="H125" s="62">
        <v>29</v>
      </c>
      <c r="I125" s="62">
        <v>58</v>
      </c>
      <c r="J125" s="2" t="s">
        <v>32</v>
      </c>
    </row>
    <row r="126" spans="1:10" x14ac:dyDescent="0.2">
      <c r="A126" s="2" t="s">
        <v>58</v>
      </c>
      <c r="B126" s="2" t="s">
        <v>59</v>
      </c>
      <c r="C126" s="62">
        <v>8</v>
      </c>
      <c r="D126" s="62">
        <v>8</v>
      </c>
      <c r="E126" s="62">
        <v>8</v>
      </c>
      <c r="F126" s="62">
        <v>7</v>
      </c>
      <c r="G126" s="62">
        <v>8</v>
      </c>
      <c r="H126" s="62">
        <v>39</v>
      </c>
      <c r="I126" s="62">
        <v>78</v>
      </c>
      <c r="J126" s="2" t="s">
        <v>32</v>
      </c>
    </row>
    <row r="127" spans="1:10" x14ac:dyDescent="0.2">
      <c r="A127" s="2" t="s">
        <v>58</v>
      </c>
      <c r="B127" s="2" t="s">
        <v>59</v>
      </c>
      <c r="C127" s="62">
        <v>8</v>
      </c>
      <c r="D127" s="62">
        <v>7</v>
      </c>
      <c r="E127" s="62">
        <v>5</v>
      </c>
      <c r="F127" s="62">
        <v>5</v>
      </c>
      <c r="G127" s="62">
        <v>7</v>
      </c>
      <c r="H127" s="62">
        <v>32</v>
      </c>
      <c r="I127" s="62">
        <v>64</v>
      </c>
      <c r="J127" s="2" t="s">
        <v>32</v>
      </c>
    </row>
    <row r="128" spans="1:10" x14ac:dyDescent="0.2">
      <c r="A128" s="2" t="s">
        <v>60</v>
      </c>
      <c r="B128" s="2" t="s">
        <v>61</v>
      </c>
      <c r="C128" s="62">
        <v>10</v>
      </c>
      <c r="D128" s="62">
        <v>8</v>
      </c>
      <c r="E128" s="62">
        <v>7</v>
      </c>
      <c r="F128" s="62">
        <v>5</v>
      </c>
      <c r="G128" s="62">
        <v>5</v>
      </c>
      <c r="H128" s="62">
        <v>35</v>
      </c>
      <c r="I128" s="62">
        <v>70</v>
      </c>
      <c r="J128" s="2" t="s">
        <v>35</v>
      </c>
    </row>
    <row r="129" spans="1:10" x14ac:dyDescent="0.2">
      <c r="A129" s="2" t="s">
        <v>60</v>
      </c>
      <c r="B129" s="2" t="s">
        <v>61</v>
      </c>
      <c r="C129" s="62">
        <v>10</v>
      </c>
      <c r="D129" s="62">
        <v>10</v>
      </c>
      <c r="E129" s="62">
        <v>10</v>
      </c>
      <c r="F129" s="62">
        <v>10</v>
      </c>
      <c r="G129" s="62">
        <v>10</v>
      </c>
      <c r="H129" s="62">
        <v>50</v>
      </c>
      <c r="I129" s="62">
        <v>100</v>
      </c>
      <c r="J129" s="2" t="s">
        <v>35</v>
      </c>
    </row>
    <row r="130" spans="1:10" x14ac:dyDescent="0.2">
      <c r="A130" s="2" t="s">
        <v>60</v>
      </c>
      <c r="B130" s="2" t="s">
        <v>61</v>
      </c>
      <c r="C130" s="62">
        <v>9</v>
      </c>
      <c r="D130" s="62">
        <v>10</v>
      </c>
      <c r="E130" s="62">
        <v>10</v>
      </c>
      <c r="F130" s="62">
        <v>10</v>
      </c>
      <c r="G130" s="62">
        <v>9</v>
      </c>
      <c r="H130" s="62">
        <v>48</v>
      </c>
      <c r="I130" s="62">
        <v>96</v>
      </c>
      <c r="J130" s="2" t="s">
        <v>35</v>
      </c>
    </row>
    <row r="131" spans="1:10" x14ac:dyDescent="0.2">
      <c r="A131" s="2" t="s">
        <v>60</v>
      </c>
      <c r="B131" s="2" t="s">
        <v>61</v>
      </c>
      <c r="C131" s="62">
        <v>7</v>
      </c>
      <c r="D131" s="62">
        <v>3</v>
      </c>
      <c r="E131" s="62">
        <v>3</v>
      </c>
      <c r="F131" s="62">
        <v>2</v>
      </c>
      <c r="G131" s="62">
        <v>9</v>
      </c>
      <c r="H131" s="62">
        <v>24</v>
      </c>
      <c r="I131" s="62">
        <v>48</v>
      </c>
      <c r="J131" s="2" t="s">
        <v>35</v>
      </c>
    </row>
    <row r="132" spans="1:10" x14ac:dyDescent="0.2">
      <c r="A132" s="2" t="s">
        <v>60</v>
      </c>
      <c r="B132" s="2" t="s">
        <v>61</v>
      </c>
      <c r="C132" s="62">
        <v>7</v>
      </c>
      <c r="D132" s="62">
        <v>8</v>
      </c>
      <c r="E132" s="62">
        <v>7</v>
      </c>
      <c r="F132" s="62">
        <v>8</v>
      </c>
      <c r="G132" s="62">
        <v>8</v>
      </c>
      <c r="H132" s="62">
        <v>38</v>
      </c>
      <c r="I132" s="62">
        <v>76</v>
      </c>
      <c r="J132" s="2" t="s">
        <v>35</v>
      </c>
    </row>
    <row r="133" spans="1:10" x14ac:dyDescent="0.2">
      <c r="A133" s="2" t="s">
        <v>60</v>
      </c>
      <c r="B133" s="2" t="s">
        <v>61</v>
      </c>
      <c r="C133" s="62">
        <v>10</v>
      </c>
      <c r="D133" s="62">
        <v>9</v>
      </c>
      <c r="E133" s="62">
        <v>9</v>
      </c>
      <c r="F133" s="62">
        <v>9</v>
      </c>
      <c r="G133" s="62">
        <v>9</v>
      </c>
      <c r="H133" s="62">
        <v>46</v>
      </c>
      <c r="I133" s="62">
        <v>92</v>
      </c>
      <c r="J133" s="2" t="s">
        <v>35</v>
      </c>
    </row>
    <row r="134" spans="1:10" x14ac:dyDescent="0.2">
      <c r="A134" s="2" t="s">
        <v>60</v>
      </c>
      <c r="B134" s="2" t="s">
        <v>61</v>
      </c>
      <c r="C134" s="62">
        <v>10</v>
      </c>
      <c r="D134" s="62">
        <v>9</v>
      </c>
      <c r="E134" s="62">
        <v>9</v>
      </c>
      <c r="F134" s="62">
        <v>9</v>
      </c>
      <c r="G134" s="62">
        <v>9</v>
      </c>
      <c r="H134" s="62">
        <v>46</v>
      </c>
      <c r="I134" s="62">
        <v>92</v>
      </c>
      <c r="J134" s="2" t="s">
        <v>35</v>
      </c>
    </row>
    <row r="135" spans="1:10" x14ac:dyDescent="0.2">
      <c r="A135" s="2" t="s">
        <v>60</v>
      </c>
      <c r="B135" s="2" t="s">
        <v>61</v>
      </c>
      <c r="C135" s="62">
        <v>10</v>
      </c>
      <c r="D135" s="62">
        <v>10</v>
      </c>
      <c r="E135" s="62">
        <v>10</v>
      </c>
      <c r="F135" s="62">
        <v>10</v>
      </c>
      <c r="G135" s="62">
        <v>8</v>
      </c>
      <c r="H135" s="62">
        <v>48</v>
      </c>
      <c r="I135" s="62">
        <v>96</v>
      </c>
      <c r="J135" s="2" t="s">
        <v>35</v>
      </c>
    </row>
    <row r="136" spans="1:10" x14ac:dyDescent="0.2">
      <c r="A136" s="2" t="s">
        <v>60</v>
      </c>
      <c r="B136" s="2" t="s">
        <v>61</v>
      </c>
      <c r="C136" s="62">
        <v>10</v>
      </c>
      <c r="D136" s="62">
        <v>9</v>
      </c>
      <c r="E136" s="62">
        <v>8</v>
      </c>
      <c r="F136" s="62">
        <v>8</v>
      </c>
      <c r="G136" s="62">
        <v>9</v>
      </c>
      <c r="H136" s="62">
        <v>44</v>
      </c>
      <c r="I136" s="62">
        <v>88</v>
      </c>
      <c r="J136" s="2" t="s">
        <v>35</v>
      </c>
    </row>
    <row r="137" spans="1:10" x14ac:dyDescent="0.2">
      <c r="A137" s="2" t="s">
        <v>62</v>
      </c>
      <c r="B137" s="2" t="s">
        <v>63</v>
      </c>
      <c r="C137" s="62">
        <v>10</v>
      </c>
      <c r="D137" s="62">
        <v>10</v>
      </c>
      <c r="E137" s="62">
        <v>10</v>
      </c>
      <c r="F137" s="62">
        <v>8</v>
      </c>
      <c r="G137" s="62">
        <v>10</v>
      </c>
      <c r="H137" s="62">
        <v>48</v>
      </c>
      <c r="I137" s="62">
        <v>96</v>
      </c>
      <c r="J137" s="2" t="s">
        <v>35</v>
      </c>
    </row>
    <row r="138" spans="1:10" x14ac:dyDescent="0.2">
      <c r="A138" s="2" t="s">
        <v>62</v>
      </c>
      <c r="B138" s="2" t="s">
        <v>63</v>
      </c>
      <c r="C138" s="62">
        <v>10</v>
      </c>
      <c r="D138" s="62">
        <v>10</v>
      </c>
      <c r="E138" s="62">
        <v>10</v>
      </c>
      <c r="F138" s="62">
        <v>10</v>
      </c>
      <c r="G138" s="62">
        <v>10</v>
      </c>
      <c r="H138" s="62">
        <v>50</v>
      </c>
      <c r="I138" s="62">
        <v>100</v>
      </c>
      <c r="J138" s="2" t="s">
        <v>35</v>
      </c>
    </row>
    <row r="139" spans="1:10" x14ac:dyDescent="0.2">
      <c r="A139" s="2" t="s">
        <v>62</v>
      </c>
      <c r="B139" s="2" t="s">
        <v>63</v>
      </c>
      <c r="C139" s="62">
        <v>9</v>
      </c>
      <c r="D139" s="62">
        <v>8</v>
      </c>
      <c r="E139" s="62">
        <v>7</v>
      </c>
      <c r="F139" s="62">
        <v>8</v>
      </c>
      <c r="G139" s="62">
        <v>8</v>
      </c>
      <c r="H139" s="62">
        <v>40</v>
      </c>
      <c r="I139" s="62">
        <v>80</v>
      </c>
      <c r="J139" s="2" t="s">
        <v>35</v>
      </c>
    </row>
    <row r="140" spans="1:10" x14ac:dyDescent="0.2">
      <c r="A140" s="2" t="s">
        <v>62</v>
      </c>
      <c r="B140" s="2" t="s">
        <v>63</v>
      </c>
      <c r="C140" s="62">
        <v>6</v>
      </c>
      <c r="D140" s="62">
        <v>4</v>
      </c>
      <c r="E140" s="62">
        <v>4</v>
      </c>
      <c r="F140" s="62">
        <v>3</v>
      </c>
      <c r="G140" s="62">
        <v>7</v>
      </c>
      <c r="H140" s="62">
        <v>24</v>
      </c>
      <c r="I140" s="62">
        <v>48</v>
      </c>
      <c r="J140" s="2" t="s">
        <v>35</v>
      </c>
    </row>
    <row r="141" spans="1:10" x14ac:dyDescent="0.2">
      <c r="A141" s="2" t="s">
        <v>62</v>
      </c>
      <c r="B141" s="2" t="s">
        <v>63</v>
      </c>
      <c r="C141" s="62">
        <v>7</v>
      </c>
      <c r="D141" s="62">
        <v>7</v>
      </c>
      <c r="E141" s="62">
        <v>7</v>
      </c>
      <c r="F141" s="62">
        <v>8</v>
      </c>
      <c r="G141" s="62">
        <v>8</v>
      </c>
      <c r="H141" s="62">
        <v>37</v>
      </c>
      <c r="I141" s="62">
        <v>74</v>
      </c>
      <c r="J141" s="2" t="s">
        <v>35</v>
      </c>
    </row>
    <row r="142" spans="1:10" x14ac:dyDescent="0.2">
      <c r="A142" s="2" t="s">
        <v>62</v>
      </c>
      <c r="B142" s="2" t="s">
        <v>63</v>
      </c>
      <c r="C142" s="62">
        <v>9</v>
      </c>
      <c r="D142" s="62">
        <v>7</v>
      </c>
      <c r="E142" s="62">
        <v>7</v>
      </c>
      <c r="F142" s="62">
        <v>7</v>
      </c>
      <c r="G142" s="62">
        <v>7</v>
      </c>
      <c r="H142" s="62">
        <v>37</v>
      </c>
      <c r="I142" s="62">
        <v>74</v>
      </c>
      <c r="J142" s="2" t="s">
        <v>35</v>
      </c>
    </row>
    <row r="143" spans="1:10" x14ac:dyDescent="0.2">
      <c r="A143" s="2" t="s">
        <v>62</v>
      </c>
      <c r="B143" s="2" t="s">
        <v>63</v>
      </c>
      <c r="C143" s="62">
        <v>8</v>
      </c>
      <c r="D143" s="62">
        <v>7</v>
      </c>
      <c r="E143" s="62">
        <v>7</v>
      </c>
      <c r="F143" s="62">
        <v>6</v>
      </c>
      <c r="G143" s="62">
        <v>7</v>
      </c>
      <c r="H143" s="62">
        <v>35</v>
      </c>
      <c r="I143" s="62">
        <v>70</v>
      </c>
      <c r="J143" s="2" t="s">
        <v>35</v>
      </c>
    </row>
    <row r="144" spans="1:10" x14ac:dyDescent="0.2">
      <c r="A144" s="2" t="s">
        <v>62</v>
      </c>
      <c r="B144" s="2" t="s">
        <v>63</v>
      </c>
      <c r="C144" s="62">
        <v>10</v>
      </c>
      <c r="D144" s="62">
        <v>9</v>
      </c>
      <c r="E144" s="62">
        <v>9</v>
      </c>
      <c r="F144" s="62">
        <v>9</v>
      </c>
      <c r="G144" s="62">
        <v>9</v>
      </c>
      <c r="H144" s="62">
        <v>46</v>
      </c>
      <c r="I144" s="62">
        <v>92</v>
      </c>
      <c r="J144" s="2" t="s">
        <v>35</v>
      </c>
    </row>
    <row r="145" spans="1:10" x14ac:dyDescent="0.2">
      <c r="A145" s="2" t="s">
        <v>62</v>
      </c>
      <c r="B145" s="2" t="s">
        <v>63</v>
      </c>
      <c r="C145" s="62">
        <v>10</v>
      </c>
      <c r="D145" s="62">
        <v>8</v>
      </c>
      <c r="E145" s="62">
        <v>8</v>
      </c>
      <c r="F145" s="62">
        <v>8</v>
      </c>
      <c r="G145" s="62">
        <v>9</v>
      </c>
      <c r="H145" s="62">
        <v>43</v>
      </c>
      <c r="I145" s="62">
        <v>86</v>
      </c>
      <c r="J145" s="2" t="s">
        <v>35</v>
      </c>
    </row>
    <row r="146" spans="1:10" x14ac:dyDescent="0.2">
      <c r="A146" s="2" t="s">
        <v>64</v>
      </c>
      <c r="B146" s="2" t="s">
        <v>65</v>
      </c>
      <c r="C146" s="62">
        <v>10</v>
      </c>
      <c r="D146" s="62">
        <v>9</v>
      </c>
      <c r="E146" s="62">
        <v>10</v>
      </c>
      <c r="F146" s="62">
        <v>9</v>
      </c>
      <c r="G146" s="62">
        <v>9</v>
      </c>
      <c r="H146" s="62">
        <v>47</v>
      </c>
      <c r="I146" s="62">
        <v>94</v>
      </c>
      <c r="J146" s="2" t="s">
        <v>32</v>
      </c>
    </row>
    <row r="147" spans="1:10" x14ac:dyDescent="0.2">
      <c r="A147" s="2" t="s">
        <v>64</v>
      </c>
      <c r="B147" s="2" t="s">
        <v>65</v>
      </c>
      <c r="C147" s="62">
        <v>10</v>
      </c>
      <c r="D147" s="62">
        <v>10</v>
      </c>
      <c r="E147" s="62">
        <v>10</v>
      </c>
      <c r="F147" s="62">
        <v>7</v>
      </c>
      <c r="G147" s="62">
        <v>10</v>
      </c>
      <c r="H147" s="62">
        <v>47</v>
      </c>
      <c r="I147" s="62">
        <v>94</v>
      </c>
      <c r="J147" s="2" t="s">
        <v>32</v>
      </c>
    </row>
    <row r="148" spans="1:10" x14ac:dyDescent="0.2">
      <c r="A148" s="2" t="s">
        <v>64</v>
      </c>
      <c r="B148" s="2" t="s">
        <v>65</v>
      </c>
      <c r="C148" s="62">
        <v>8</v>
      </c>
      <c r="D148" s="62">
        <v>9</v>
      </c>
      <c r="E148" s="62">
        <v>8</v>
      </c>
      <c r="F148" s="62">
        <v>9</v>
      </c>
      <c r="G148" s="62">
        <v>8</v>
      </c>
      <c r="H148" s="62">
        <v>42</v>
      </c>
      <c r="I148" s="62">
        <v>84</v>
      </c>
      <c r="J148" s="2" t="s">
        <v>32</v>
      </c>
    </row>
    <row r="149" spans="1:10" x14ac:dyDescent="0.2">
      <c r="A149" s="2" t="s">
        <v>64</v>
      </c>
      <c r="B149" s="2" t="s">
        <v>65</v>
      </c>
      <c r="C149" s="62">
        <v>9</v>
      </c>
      <c r="D149" s="62">
        <v>9</v>
      </c>
      <c r="E149" s="62">
        <v>9</v>
      </c>
      <c r="F149" s="62">
        <v>5</v>
      </c>
      <c r="G149" s="62">
        <v>8</v>
      </c>
      <c r="H149" s="62">
        <v>40</v>
      </c>
      <c r="I149" s="62">
        <v>80</v>
      </c>
      <c r="J149" s="2" t="s">
        <v>32</v>
      </c>
    </row>
    <row r="150" spans="1:10" x14ac:dyDescent="0.2">
      <c r="A150" s="2" t="s">
        <v>64</v>
      </c>
      <c r="B150" s="2" t="s">
        <v>65</v>
      </c>
      <c r="C150" s="62">
        <v>8</v>
      </c>
      <c r="D150" s="62">
        <v>8</v>
      </c>
      <c r="E150" s="62">
        <v>7</v>
      </c>
      <c r="F150" s="62">
        <v>8</v>
      </c>
      <c r="G150" s="62">
        <v>9</v>
      </c>
      <c r="H150" s="62">
        <v>40</v>
      </c>
      <c r="I150" s="62">
        <v>80</v>
      </c>
      <c r="J150" s="2" t="s">
        <v>32</v>
      </c>
    </row>
    <row r="151" spans="1:10" x14ac:dyDescent="0.2">
      <c r="A151" s="2" t="s">
        <v>64</v>
      </c>
      <c r="B151" s="2" t="s">
        <v>65</v>
      </c>
      <c r="C151" s="62">
        <v>10</v>
      </c>
      <c r="D151" s="62">
        <v>9</v>
      </c>
      <c r="E151" s="62">
        <v>9</v>
      </c>
      <c r="F151" s="62">
        <v>8</v>
      </c>
      <c r="G151" s="62">
        <v>9</v>
      </c>
      <c r="H151" s="62">
        <v>45</v>
      </c>
      <c r="I151" s="62">
        <v>90</v>
      </c>
      <c r="J151" s="2" t="s">
        <v>32</v>
      </c>
    </row>
    <row r="152" spans="1:10" x14ac:dyDescent="0.2">
      <c r="A152" s="2" t="s">
        <v>64</v>
      </c>
      <c r="B152" s="2" t="s">
        <v>65</v>
      </c>
      <c r="C152" s="62">
        <v>9</v>
      </c>
      <c r="D152" s="62">
        <v>8</v>
      </c>
      <c r="E152" s="62">
        <v>8</v>
      </c>
      <c r="F152" s="62">
        <v>6</v>
      </c>
      <c r="G152" s="62">
        <v>8</v>
      </c>
      <c r="H152" s="62">
        <v>39</v>
      </c>
      <c r="I152" s="62">
        <v>78</v>
      </c>
      <c r="J152" s="2" t="s">
        <v>32</v>
      </c>
    </row>
    <row r="153" spans="1:10" x14ac:dyDescent="0.2">
      <c r="A153" s="2" t="s">
        <v>64</v>
      </c>
      <c r="B153" s="2" t="s">
        <v>65</v>
      </c>
      <c r="C153" s="62">
        <v>10</v>
      </c>
      <c r="D153" s="62">
        <v>10</v>
      </c>
      <c r="E153" s="62">
        <v>9</v>
      </c>
      <c r="F153" s="62">
        <v>10</v>
      </c>
      <c r="G153" s="62">
        <v>10</v>
      </c>
      <c r="H153" s="62">
        <v>49</v>
      </c>
      <c r="I153" s="62">
        <v>98</v>
      </c>
      <c r="J153" s="2" t="s">
        <v>32</v>
      </c>
    </row>
    <row r="154" spans="1:10" x14ac:dyDescent="0.2">
      <c r="A154" s="2" t="s">
        <v>64</v>
      </c>
      <c r="B154" s="2" t="s">
        <v>65</v>
      </c>
      <c r="C154" s="62">
        <v>10</v>
      </c>
      <c r="D154" s="62">
        <v>10</v>
      </c>
      <c r="E154" s="62">
        <v>9</v>
      </c>
      <c r="F154" s="62">
        <v>8</v>
      </c>
      <c r="G154" s="62">
        <v>9</v>
      </c>
      <c r="H154" s="62">
        <v>46</v>
      </c>
      <c r="I154" s="62">
        <v>92</v>
      </c>
      <c r="J154" s="2" t="s">
        <v>32</v>
      </c>
    </row>
    <row r="155" spans="1:10" x14ac:dyDescent="0.2">
      <c r="A155" s="2" t="s">
        <v>66</v>
      </c>
      <c r="B155" s="2" t="s">
        <v>67</v>
      </c>
      <c r="C155" s="62">
        <v>7</v>
      </c>
      <c r="D155" s="62">
        <v>8</v>
      </c>
      <c r="E155" s="62">
        <v>8</v>
      </c>
      <c r="F155" s="62">
        <v>10</v>
      </c>
      <c r="G155" s="62">
        <v>10</v>
      </c>
      <c r="H155" s="62">
        <v>43</v>
      </c>
      <c r="I155" s="62">
        <v>86</v>
      </c>
      <c r="J155" s="2" t="s">
        <v>32</v>
      </c>
    </row>
    <row r="156" spans="1:10" x14ac:dyDescent="0.2">
      <c r="A156" s="2" t="s">
        <v>66</v>
      </c>
      <c r="B156" s="2" t="s">
        <v>67</v>
      </c>
      <c r="C156" s="62">
        <v>8</v>
      </c>
      <c r="D156" s="62">
        <v>7</v>
      </c>
      <c r="E156" s="62">
        <v>5</v>
      </c>
      <c r="F156" s="62">
        <v>10</v>
      </c>
      <c r="G156" s="62">
        <v>10</v>
      </c>
      <c r="H156" s="62">
        <v>40</v>
      </c>
      <c r="I156" s="62">
        <v>80</v>
      </c>
      <c r="J156" s="2" t="s">
        <v>32</v>
      </c>
    </row>
    <row r="157" spans="1:10" x14ac:dyDescent="0.2">
      <c r="A157" s="2" t="s">
        <v>66</v>
      </c>
      <c r="B157" s="2" t="s">
        <v>67</v>
      </c>
      <c r="C157" s="62">
        <v>3</v>
      </c>
      <c r="D157" s="62">
        <v>4</v>
      </c>
      <c r="E157" s="62">
        <v>4</v>
      </c>
      <c r="F157" s="62">
        <v>7</v>
      </c>
      <c r="G157" s="62">
        <v>5</v>
      </c>
      <c r="H157" s="62">
        <v>23</v>
      </c>
      <c r="I157" s="62">
        <v>46</v>
      </c>
      <c r="J157" s="2" t="s">
        <v>32</v>
      </c>
    </row>
    <row r="158" spans="1:10" x14ac:dyDescent="0.2">
      <c r="A158" s="2" t="s">
        <v>66</v>
      </c>
      <c r="B158" s="2" t="s">
        <v>67</v>
      </c>
      <c r="C158" s="62">
        <v>4</v>
      </c>
      <c r="D158" s="62">
        <v>4</v>
      </c>
      <c r="E158" s="62">
        <v>3</v>
      </c>
      <c r="F158" s="62">
        <v>8</v>
      </c>
      <c r="G158" s="62">
        <v>5</v>
      </c>
      <c r="H158" s="62">
        <v>24</v>
      </c>
      <c r="I158" s="62">
        <v>48</v>
      </c>
      <c r="J158" s="2" t="s">
        <v>32</v>
      </c>
    </row>
    <row r="159" spans="1:10" x14ac:dyDescent="0.2">
      <c r="A159" s="2" t="s">
        <v>66</v>
      </c>
      <c r="B159" s="2" t="s">
        <v>67</v>
      </c>
      <c r="C159" s="62">
        <v>7</v>
      </c>
      <c r="D159" s="62">
        <v>8</v>
      </c>
      <c r="E159" s="62">
        <v>8</v>
      </c>
      <c r="F159" s="62">
        <v>9</v>
      </c>
      <c r="G159" s="62">
        <v>8</v>
      </c>
      <c r="H159" s="62">
        <v>40</v>
      </c>
      <c r="I159" s="62">
        <v>80</v>
      </c>
      <c r="J159" s="2" t="s">
        <v>32</v>
      </c>
    </row>
    <row r="160" spans="1:10" x14ac:dyDescent="0.2">
      <c r="A160" s="2" t="s">
        <v>66</v>
      </c>
      <c r="B160" s="2" t="s">
        <v>67</v>
      </c>
      <c r="C160" s="62">
        <v>6</v>
      </c>
      <c r="D160" s="62">
        <v>7</v>
      </c>
      <c r="E160" s="62">
        <v>7</v>
      </c>
      <c r="F160" s="62">
        <v>10</v>
      </c>
      <c r="G160" s="62">
        <v>7</v>
      </c>
      <c r="H160" s="62">
        <v>37</v>
      </c>
      <c r="I160" s="62">
        <v>74</v>
      </c>
      <c r="J160" s="2" t="s">
        <v>32</v>
      </c>
    </row>
    <row r="161" spans="1:10" x14ac:dyDescent="0.2">
      <c r="A161" s="2" t="s">
        <v>66</v>
      </c>
      <c r="B161" s="2" t="s">
        <v>67</v>
      </c>
      <c r="C161" s="62">
        <v>4</v>
      </c>
      <c r="D161" s="62">
        <v>4</v>
      </c>
      <c r="E161" s="62">
        <v>6</v>
      </c>
      <c r="F161" s="62">
        <v>8</v>
      </c>
      <c r="G161" s="62">
        <v>6</v>
      </c>
      <c r="H161" s="62">
        <v>28</v>
      </c>
      <c r="I161" s="62">
        <v>56</v>
      </c>
      <c r="J161" s="2" t="s">
        <v>32</v>
      </c>
    </row>
    <row r="162" spans="1:10" x14ac:dyDescent="0.2">
      <c r="A162" s="2" t="s">
        <v>66</v>
      </c>
      <c r="B162" s="2" t="s">
        <v>67</v>
      </c>
      <c r="C162" s="62">
        <v>6</v>
      </c>
      <c r="D162" s="62">
        <v>6</v>
      </c>
      <c r="E162" s="62">
        <v>6</v>
      </c>
      <c r="F162" s="62">
        <v>6</v>
      </c>
      <c r="G162" s="62">
        <v>6</v>
      </c>
      <c r="H162" s="62">
        <v>30</v>
      </c>
      <c r="I162" s="62">
        <v>60</v>
      </c>
      <c r="J162" s="2" t="s">
        <v>32</v>
      </c>
    </row>
    <row r="163" spans="1:10" x14ac:dyDescent="0.2">
      <c r="A163" s="2" t="s">
        <v>66</v>
      </c>
      <c r="B163" s="2" t="s">
        <v>67</v>
      </c>
      <c r="C163" s="62">
        <v>8</v>
      </c>
      <c r="D163" s="62">
        <v>7</v>
      </c>
      <c r="E163" s="62">
        <v>7</v>
      </c>
      <c r="F163" s="62">
        <v>9</v>
      </c>
      <c r="G163" s="62">
        <v>9</v>
      </c>
      <c r="H163" s="62">
        <v>40</v>
      </c>
      <c r="I163" s="62">
        <v>80</v>
      </c>
      <c r="J163" s="2" t="s">
        <v>32</v>
      </c>
    </row>
    <row r="164" spans="1:10" x14ac:dyDescent="0.2">
      <c r="A164" s="2" t="s">
        <v>68</v>
      </c>
      <c r="B164" s="2" t="s">
        <v>68</v>
      </c>
      <c r="C164" s="62">
        <v>8</v>
      </c>
      <c r="D164" s="62">
        <v>8</v>
      </c>
      <c r="E164" s="62">
        <v>9</v>
      </c>
      <c r="F164" s="62">
        <v>10</v>
      </c>
      <c r="G164" s="62">
        <v>7</v>
      </c>
      <c r="H164" s="62">
        <v>42</v>
      </c>
      <c r="I164" s="62">
        <v>84</v>
      </c>
      <c r="J164" s="2" t="s">
        <v>35</v>
      </c>
    </row>
    <row r="165" spans="1:10" x14ac:dyDescent="0.2">
      <c r="A165" s="2" t="s">
        <v>68</v>
      </c>
      <c r="B165" s="2" t="s">
        <v>68</v>
      </c>
      <c r="C165" s="62">
        <v>6</v>
      </c>
      <c r="D165" s="62">
        <v>10</v>
      </c>
      <c r="E165" s="62">
        <v>10</v>
      </c>
      <c r="F165" s="62">
        <v>10</v>
      </c>
      <c r="G165" s="62">
        <v>10</v>
      </c>
      <c r="H165" s="62">
        <v>46</v>
      </c>
      <c r="I165" s="62">
        <v>92</v>
      </c>
      <c r="J165" s="2" t="s">
        <v>35</v>
      </c>
    </row>
    <row r="166" spans="1:10" x14ac:dyDescent="0.2">
      <c r="A166" s="2" t="s">
        <v>68</v>
      </c>
      <c r="B166" s="2" t="s">
        <v>68</v>
      </c>
      <c r="C166" s="62">
        <v>9</v>
      </c>
      <c r="D166" s="62">
        <v>8</v>
      </c>
      <c r="E166" s="62">
        <v>8</v>
      </c>
      <c r="F166" s="62">
        <v>9</v>
      </c>
      <c r="G166" s="62">
        <v>7</v>
      </c>
      <c r="H166" s="62">
        <v>41</v>
      </c>
      <c r="I166" s="62">
        <v>82</v>
      </c>
      <c r="J166" s="2" t="s">
        <v>35</v>
      </c>
    </row>
    <row r="167" spans="1:10" x14ac:dyDescent="0.2">
      <c r="A167" s="2" t="s">
        <v>68</v>
      </c>
      <c r="B167" s="2" t="s">
        <v>68</v>
      </c>
      <c r="C167" s="62">
        <v>4</v>
      </c>
      <c r="D167" s="62">
        <v>6</v>
      </c>
      <c r="E167" s="62">
        <v>5</v>
      </c>
      <c r="F167" s="62">
        <v>2</v>
      </c>
      <c r="G167" s="62">
        <v>6</v>
      </c>
      <c r="H167" s="62">
        <v>23</v>
      </c>
      <c r="I167" s="62">
        <v>46</v>
      </c>
      <c r="J167" s="2" t="s">
        <v>35</v>
      </c>
    </row>
    <row r="168" spans="1:10" x14ac:dyDescent="0.2">
      <c r="A168" s="2" t="s">
        <v>68</v>
      </c>
      <c r="B168" s="2" t="s">
        <v>68</v>
      </c>
      <c r="C168" s="62">
        <v>7</v>
      </c>
      <c r="D168" s="62">
        <v>8</v>
      </c>
      <c r="E168" s="62">
        <v>8</v>
      </c>
      <c r="F168" s="62">
        <v>8</v>
      </c>
      <c r="G168" s="62">
        <v>7</v>
      </c>
      <c r="H168" s="62">
        <v>38</v>
      </c>
      <c r="I168" s="62">
        <v>76</v>
      </c>
      <c r="J168" s="2" t="s">
        <v>35</v>
      </c>
    </row>
    <row r="169" spans="1:10" x14ac:dyDescent="0.2">
      <c r="A169" s="2" t="s">
        <v>68</v>
      </c>
      <c r="B169" s="2" t="s">
        <v>68</v>
      </c>
      <c r="C169" s="62">
        <v>10</v>
      </c>
      <c r="D169" s="62">
        <v>9</v>
      </c>
      <c r="E169" s="62">
        <v>9</v>
      </c>
      <c r="F169" s="62">
        <v>8</v>
      </c>
      <c r="G169" s="62">
        <v>9</v>
      </c>
      <c r="H169" s="62">
        <v>45</v>
      </c>
      <c r="I169" s="62">
        <v>90</v>
      </c>
      <c r="J169" s="2" t="s">
        <v>35</v>
      </c>
    </row>
    <row r="170" spans="1:10" x14ac:dyDescent="0.2">
      <c r="A170" s="2" t="s">
        <v>68</v>
      </c>
      <c r="B170" s="2" t="s">
        <v>68</v>
      </c>
      <c r="C170" s="62">
        <v>8</v>
      </c>
      <c r="D170" s="62">
        <v>8</v>
      </c>
      <c r="E170" s="62">
        <v>8</v>
      </c>
      <c r="F170" s="62">
        <v>10</v>
      </c>
      <c r="G170" s="62">
        <v>8</v>
      </c>
      <c r="H170" s="62">
        <v>42</v>
      </c>
      <c r="I170" s="62">
        <v>84</v>
      </c>
      <c r="J170" s="2" t="s">
        <v>35</v>
      </c>
    </row>
    <row r="171" spans="1:10" x14ac:dyDescent="0.2">
      <c r="A171" s="2" t="s">
        <v>68</v>
      </c>
      <c r="B171" s="2" t="s">
        <v>68</v>
      </c>
      <c r="C171" s="62">
        <v>10</v>
      </c>
      <c r="D171" s="62">
        <v>10</v>
      </c>
      <c r="E171" s="62">
        <v>10</v>
      </c>
      <c r="F171" s="62">
        <v>9</v>
      </c>
      <c r="G171" s="62">
        <v>10</v>
      </c>
      <c r="H171" s="62">
        <v>49</v>
      </c>
      <c r="I171" s="62">
        <v>98</v>
      </c>
      <c r="J171" s="2" t="s">
        <v>35</v>
      </c>
    </row>
    <row r="172" spans="1:10" x14ac:dyDescent="0.2">
      <c r="A172" s="2" t="s">
        <v>68</v>
      </c>
      <c r="B172" s="2" t="s">
        <v>68</v>
      </c>
      <c r="C172" s="62">
        <v>10</v>
      </c>
      <c r="D172" s="62">
        <v>9</v>
      </c>
      <c r="E172" s="62">
        <v>8</v>
      </c>
      <c r="F172" s="62">
        <v>8</v>
      </c>
      <c r="G172" s="62">
        <v>8</v>
      </c>
      <c r="H172" s="62">
        <v>43</v>
      </c>
      <c r="I172" s="62">
        <v>86</v>
      </c>
      <c r="J172" s="2" t="s">
        <v>35</v>
      </c>
    </row>
    <row r="173" spans="1:10" x14ac:dyDescent="0.2">
      <c r="A173" s="2" t="s">
        <v>69</v>
      </c>
      <c r="B173" s="2" t="s">
        <v>70</v>
      </c>
      <c r="C173" s="62">
        <v>9</v>
      </c>
      <c r="D173" s="62">
        <v>8</v>
      </c>
      <c r="E173" s="62">
        <v>10</v>
      </c>
      <c r="F173" s="62">
        <v>10</v>
      </c>
      <c r="G173" s="62">
        <v>9</v>
      </c>
      <c r="H173" s="62">
        <v>46</v>
      </c>
      <c r="I173" s="62">
        <v>92</v>
      </c>
      <c r="J173" s="2" t="s">
        <v>35</v>
      </c>
    </row>
    <row r="174" spans="1:10" x14ac:dyDescent="0.2">
      <c r="A174" s="2" t="s">
        <v>69</v>
      </c>
      <c r="B174" s="2" t="s">
        <v>70</v>
      </c>
      <c r="C174" s="62">
        <v>10</v>
      </c>
      <c r="D174" s="62">
        <v>10</v>
      </c>
      <c r="E174" s="62">
        <v>10</v>
      </c>
      <c r="F174" s="62">
        <v>10</v>
      </c>
      <c r="G174" s="62">
        <v>10</v>
      </c>
      <c r="H174" s="62">
        <v>50</v>
      </c>
      <c r="I174" s="62">
        <v>100</v>
      </c>
      <c r="J174" s="2" t="s">
        <v>35</v>
      </c>
    </row>
    <row r="175" spans="1:10" x14ac:dyDescent="0.2">
      <c r="A175" s="2" t="s">
        <v>69</v>
      </c>
      <c r="B175" s="2" t="s">
        <v>70</v>
      </c>
      <c r="C175" s="62">
        <v>8</v>
      </c>
      <c r="D175" s="62">
        <v>6</v>
      </c>
      <c r="E175" s="62">
        <v>5</v>
      </c>
      <c r="F175" s="62">
        <v>9</v>
      </c>
      <c r="G175" s="62">
        <v>5</v>
      </c>
      <c r="H175" s="62">
        <v>33</v>
      </c>
      <c r="I175" s="62">
        <v>66</v>
      </c>
      <c r="J175" s="2" t="s">
        <v>35</v>
      </c>
    </row>
    <row r="176" spans="1:10" x14ac:dyDescent="0.2">
      <c r="A176" s="2" t="s">
        <v>69</v>
      </c>
      <c r="B176" s="2" t="s">
        <v>70</v>
      </c>
      <c r="C176" s="62">
        <v>7</v>
      </c>
      <c r="D176" s="62">
        <v>9</v>
      </c>
      <c r="E176" s="62">
        <v>9</v>
      </c>
      <c r="F176" s="62">
        <v>8</v>
      </c>
      <c r="G176" s="62">
        <v>9</v>
      </c>
      <c r="H176" s="62">
        <v>42</v>
      </c>
      <c r="I176" s="62">
        <v>84</v>
      </c>
      <c r="J176" s="2" t="s">
        <v>35</v>
      </c>
    </row>
    <row r="177" spans="1:10" x14ac:dyDescent="0.2">
      <c r="A177" s="2" t="s">
        <v>69</v>
      </c>
      <c r="B177" s="2" t="s">
        <v>70</v>
      </c>
      <c r="C177" s="62">
        <v>8</v>
      </c>
      <c r="D177" s="62">
        <v>7</v>
      </c>
      <c r="E177" s="62">
        <v>8</v>
      </c>
      <c r="F177" s="62">
        <v>8</v>
      </c>
      <c r="G177" s="62">
        <v>8</v>
      </c>
      <c r="H177" s="62">
        <v>39</v>
      </c>
      <c r="I177" s="62">
        <v>78</v>
      </c>
      <c r="J177" s="2" t="s">
        <v>35</v>
      </c>
    </row>
    <row r="178" spans="1:10" x14ac:dyDescent="0.2">
      <c r="A178" s="2" t="s">
        <v>69</v>
      </c>
      <c r="B178" s="2" t="s">
        <v>70</v>
      </c>
      <c r="C178" s="62">
        <v>10</v>
      </c>
      <c r="D178" s="62">
        <v>7</v>
      </c>
      <c r="E178" s="62">
        <v>8</v>
      </c>
      <c r="F178" s="62">
        <v>8</v>
      </c>
      <c r="G178" s="62">
        <v>7</v>
      </c>
      <c r="H178" s="62">
        <v>40</v>
      </c>
      <c r="I178" s="62">
        <v>80</v>
      </c>
      <c r="J178" s="2" t="s">
        <v>35</v>
      </c>
    </row>
    <row r="179" spans="1:10" x14ac:dyDescent="0.2">
      <c r="A179" s="2" t="s">
        <v>69</v>
      </c>
      <c r="B179" s="2" t="s">
        <v>70</v>
      </c>
      <c r="C179" s="62">
        <v>9</v>
      </c>
      <c r="D179" s="62">
        <v>8</v>
      </c>
      <c r="E179" s="62">
        <v>9</v>
      </c>
      <c r="F179" s="62">
        <v>10</v>
      </c>
      <c r="G179" s="62">
        <v>8</v>
      </c>
      <c r="H179" s="62">
        <v>44</v>
      </c>
      <c r="I179" s="62">
        <v>88</v>
      </c>
      <c r="J179" s="2" t="s">
        <v>35</v>
      </c>
    </row>
    <row r="180" spans="1:10" x14ac:dyDescent="0.2">
      <c r="A180" s="2" t="s">
        <v>69</v>
      </c>
      <c r="B180" s="2" t="s">
        <v>70</v>
      </c>
      <c r="C180" s="62">
        <v>10</v>
      </c>
      <c r="D180" s="62">
        <v>9</v>
      </c>
      <c r="E180" s="62">
        <v>9</v>
      </c>
      <c r="F180" s="62">
        <v>10</v>
      </c>
      <c r="G180" s="62">
        <v>9</v>
      </c>
      <c r="H180" s="62">
        <v>47</v>
      </c>
      <c r="I180" s="62">
        <v>94</v>
      </c>
      <c r="J180" s="2" t="s">
        <v>35</v>
      </c>
    </row>
    <row r="181" spans="1:10" x14ac:dyDescent="0.2">
      <c r="A181" s="2" t="s">
        <v>69</v>
      </c>
      <c r="B181" s="2" t="s">
        <v>70</v>
      </c>
      <c r="C181" s="62">
        <v>10</v>
      </c>
      <c r="D181" s="62">
        <v>9</v>
      </c>
      <c r="E181" s="62">
        <v>9</v>
      </c>
      <c r="F181" s="62">
        <v>9</v>
      </c>
      <c r="G181" s="62">
        <v>9</v>
      </c>
      <c r="H181" s="62">
        <v>46</v>
      </c>
      <c r="I181" s="62">
        <v>92</v>
      </c>
      <c r="J181" s="2" t="s">
        <v>35</v>
      </c>
    </row>
    <row r="182" spans="1:10" x14ac:dyDescent="0.2">
      <c r="A182" s="2" t="s">
        <v>71</v>
      </c>
      <c r="B182" s="2" t="s">
        <v>72</v>
      </c>
      <c r="C182" s="62">
        <v>10</v>
      </c>
      <c r="D182" s="62">
        <v>10</v>
      </c>
      <c r="E182" s="62">
        <v>7</v>
      </c>
      <c r="F182" s="62">
        <v>9</v>
      </c>
      <c r="G182" s="62">
        <v>6</v>
      </c>
      <c r="H182" s="62">
        <v>42</v>
      </c>
      <c r="I182" s="62">
        <v>84</v>
      </c>
      <c r="J182" s="2" t="s">
        <v>35</v>
      </c>
    </row>
    <row r="183" spans="1:10" x14ac:dyDescent="0.2">
      <c r="A183" s="2" t="s">
        <v>71</v>
      </c>
      <c r="B183" s="2" t="s">
        <v>72</v>
      </c>
      <c r="C183" s="62">
        <v>10</v>
      </c>
      <c r="D183" s="62">
        <v>6</v>
      </c>
      <c r="E183" s="62">
        <v>6</v>
      </c>
      <c r="F183" s="62">
        <v>10</v>
      </c>
      <c r="G183" s="62">
        <v>10</v>
      </c>
      <c r="H183" s="62">
        <v>42</v>
      </c>
      <c r="I183" s="62">
        <v>84</v>
      </c>
      <c r="J183" s="2" t="s">
        <v>35</v>
      </c>
    </row>
    <row r="184" spans="1:10" x14ac:dyDescent="0.2">
      <c r="A184" s="2" t="s">
        <v>71</v>
      </c>
      <c r="B184" s="2" t="s">
        <v>72</v>
      </c>
      <c r="C184" s="62">
        <v>7</v>
      </c>
      <c r="D184" s="62">
        <v>7</v>
      </c>
      <c r="E184" s="62">
        <v>5</v>
      </c>
      <c r="F184" s="62">
        <v>8</v>
      </c>
      <c r="G184" s="62">
        <v>5</v>
      </c>
      <c r="H184" s="62">
        <v>32</v>
      </c>
      <c r="I184" s="62">
        <v>64</v>
      </c>
      <c r="J184" s="2" t="s">
        <v>35</v>
      </c>
    </row>
    <row r="185" spans="1:10" x14ac:dyDescent="0.2">
      <c r="A185" s="2" t="s">
        <v>71</v>
      </c>
      <c r="B185" s="2" t="s">
        <v>72</v>
      </c>
      <c r="C185" s="62">
        <v>9</v>
      </c>
      <c r="D185" s="62">
        <v>5</v>
      </c>
      <c r="E185" s="62">
        <v>5</v>
      </c>
      <c r="F185" s="62">
        <v>9</v>
      </c>
      <c r="G185" s="62">
        <v>4</v>
      </c>
      <c r="H185" s="62">
        <v>32</v>
      </c>
      <c r="I185" s="62">
        <v>64</v>
      </c>
      <c r="J185" s="2" t="s">
        <v>35</v>
      </c>
    </row>
    <row r="186" spans="1:10" x14ac:dyDescent="0.2">
      <c r="A186" s="2" t="s">
        <v>71</v>
      </c>
      <c r="B186" s="2" t="s">
        <v>72</v>
      </c>
      <c r="C186" s="62">
        <v>8</v>
      </c>
      <c r="D186" s="62">
        <v>6</v>
      </c>
      <c r="E186" s="62">
        <v>7</v>
      </c>
      <c r="F186" s="62">
        <v>7</v>
      </c>
      <c r="G186" s="62">
        <v>8</v>
      </c>
      <c r="H186" s="62">
        <v>36</v>
      </c>
      <c r="I186" s="62">
        <v>72</v>
      </c>
      <c r="J186" s="2" t="s">
        <v>35</v>
      </c>
    </row>
    <row r="187" spans="1:10" x14ac:dyDescent="0.2">
      <c r="A187" s="2" t="s">
        <v>71</v>
      </c>
      <c r="B187" s="2" t="s">
        <v>72</v>
      </c>
      <c r="C187" s="62">
        <v>10</v>
      </c>
      <c r="D187" s="62">
        <v>7</v>
      </c>
      <c r="E187" s="62">
        <v>6</v>
      </c>
      <c r="F187" s="62">
        <v>8</v>
      </c>
      <c r="G187" s="62">
        <v>7</v>
      </c>
      <c r="H187" s="62">
        <v>38</v>
      </c>
      <c r="I187" s="62">
        <v>76</v>
      </c>
      <c r="J187" s="2" t="s">
        <v>35</v>
      </c>
    </row>
    <row r="188" spans="1:10" x14ac:dyDescent="0.2">
      <c r="A188" s="2" t="s">
        <v>71</v>
      </c>
      <c r="B188" s="2" t="s">
        <v>72</v>
      </c>
      <c r="C188" s="62">
        <v>8</v>
      </c>
      <c r="D188" s="62">
        <v>5</v>
      </c>
      <c r="E188" s="62">
        <v>7</v>
      </c>
      <c r="F188" s="62">
        <v>9</v>
      </c>
      <c r="G188" s="62">
        <v>7</v>
      </c>
      <c r="H188" s="62">
        <v>36</v>
      </c>
      <c r="I188" s="62">
        <v>72</v>
      </c>
      <c r="J188" s="2" t="s">
        <v>35</v>
      </c>
    </row>
    <row r="189" spans="1:10" x14ac:dyDescent="0.2">
      <c r="A189" s="2" t="s">
        <v>71</v>
      </c>
      <c r="B189" s="2" t="s">
        <v>72</v>
      </c>
      <c r="C189" s="62">
        <v>10</v>
      </c>
      <c r="D189" s="62">
        <v>8</v>
      </c>
      <c r="E189" s="62">
        <v>8</v>
      </c>
      <c r="F189" s="62">
        <v>10</v>
      </c>
      <c r="G189" s="62">
        <v>9</v>
      </c>
      <c r="H189" s="62">
        <v>45</v>
      </c>
      <c r="I189" s="62">
        <v>90</v>
      </c>
      <c r="J189" s="2" t="s">
        <v>35</v>
      </c>
    </row>
    <row r="190" spans="1:10" x14ac:dyDescent="0.2">
      <c r="A190" s="2" t="s">
        <v>71</v>
      </c>
      <c r="B190" s="2" t="s">
        <v>72</v>
      </c>
      <c r="C190" s="62">
        <v>10</v>
      </c>
      <c r="D190" s="62">
        <v>7</v>
      </c>
      <c r="E190" s="62">
        <v>7</v>
      </c>
      <c r="F190" s="62">
        <v>10</v>
      </c>
      <c r="G190" s="62">
        <v>7</v>
      </c>
      <c r="H190" s="62">
        <v>41</v>
      </c>
      <c r="I190" s="62">
        <v>82</v>
      </c>
      <c r="J190" s="2" t="s">
        <v>35</v>
      </c>
    </row>
    <row r="191" spans="1:10" x14ac:dyDescent="0.2">
      <c r="A191" s="2" t="s">
        <v>73</v>
      </c>
      <c r="B191" s="2" t="s">
        <v>74</v>
      </c>
      <c r="C191" s="62">
        <v>9</v>
      </c>
      <c r="D191" s="62">
        <v>9</v>
      </c>
      <c r="E191" s="62">
        <v>9</v>
      </c>
      <c r="F191" s="62">
        <v>9</v>
      </c>
      <c r="G191" s="62">
        <v>7</v>
      </c>
      <c r="H191" s="62">
        <v>43</v>
      </c>
      <c r="I191" s="62">
        <v>86</v>
      </c>
      <c r="J191" s="2" t="s">
        <v>45</v>
      </c>
    </row>
    <row r="192" spans="1:10" x14ac:dyDescent="0.2">
      <c r="A192" s="2" t="s">
        <v>73</v>
      </c>
      <c r="B192" s="2" t="s">
        <v>74</v>
      </c>
      <c r="C192" s="62">
        <v>10</v>
      </c>
      <c r="D192" s="62">
        <v>10</v>
      </c>
      <c r="E192" s="62">
        <v>10</v>
      </c>
      <c r="F192" s="62">
        <v>9</v>
      </c>
      <c r="G192" s="62">
        <v>10</v>
      </c>
      <c r="H192" s="62">
        <v>49</v>
      </c>
      <c r="I192" s="62">
        <v>98</v>
      </c>
      <c r="J192" s="2" t="s">
        <v>45</v>
      </c>
    </row>
    <row r="193" spans="1:10" x14ac:dyDescent="0.2">
      <c r="A193" s="2" t="s">
        <v>73</v>
      </c>
      <c r="B193" s="2" t="s">
        <v>74</v>
      </c>
      <c r="C193" s="62">
        <v>7</v>
      </c>
      <c r="D193" s="62">
        <v>6</v>
      </c>
      <c r="E193" s="62">
        <v>6</v>
      </c>
      <c r="F193" s="62">
        <v>6</v>
      </c>
      <c r="G193" s="62">
        <v>7</v>
      </c>
      <c r="H193" s="62">
        <v>32</v>
      </c>
      <c r="I193" s="62">
        <v>64</v>
      </c>
      <c r="J193" s="2" t="s">
        <v>45</v>
      </c>
    </row>
    <row r="194" spans="1:10" x14ac:dyDescent="0.2">
      <c r="A194" s="2" t="s">
        <v>73</v>
      </c>
      <c r="B194" s="2" t="s">
        <v>74</v>
      </c>
      <c r="C194" s="62">
        <v>7</v>
      </c>
      <c r="D194" s="62">
        <v>4</v>
      </c>
      <c r="E194" s="62">
        <v>4</v>
      </c>
      <c r="F194" s="62">
        <v>4</v>
      </c>
      <c r="G194" s="62">
        <v>8</v>
      </c>
      <c r="H194" s="62">
        <v>27</v>
      </c>
      <c r="I194" s="62">
        <v>54</v>
      </c>
      <c r="J194" s="2" t="s">
        <v>45</v>
      </c>
    </row>
    <row r="195" spans="1:10" x14ac:dyDescent="0.2">
      <c r="A195" s="2" t="s">
        <v>73</v>
      </c>
      <c r="B195" s="2" t="s">
        <v>74</v>
      </c>
      <c r="C195" s="62">
        <v>7</v>
      </c>
      <c r="D195" s="62">
        <v>7</v>
      </c>
      <c r="E195" s="62">
        <v>7</v>
      </c>
      <c r="F195" s="62">
        <v>8</v>
      </c>
      <c r="G195" s="62">
        <v>7</v>
      </c>
      <c r="H195" s="62">
        <v>36</v>
      </c>
      <c r="I195" s="62">
        <v>72</v>
      </c>
      <c r="J195" s="2" t="s">
        <v>45</v>
      </c>
    </row>
    <row r="196" spans="1:10" x14ac:dyDescent="0.2">
      <c r="A196" s="2" t="s">
        <v>73</v>
      </c>
      <c r="B196" s="2" t="s">
        <v>74</v>
      </c>
      <c r="C196" s="62">
        <v>8</v>
      </c>
      <c r="D196" s="62">
        <v>7</v>
      </c>
      <c r="E196" s="62">
        <v>8</v>
      </c>
      <c r="F196" s="62">
        <v>7</v>
      </c>
      <c r="G196" s="62">
        <v>8</v>
      </c>
      <c r="H196" s="62">
        <v>38</v>
      </c>
      <c r="I196" s="62">
        <v>76</v>
      </c>
      <c r="J196" s="2" t="s">
        <v>45</v>
      </c>
    </row>
    <row r="197" spans="1:10" x14ac:dyDescent="0.2">
      <c r="A197" s="2" t="s">
        <v>73</v>
      </c>
      <c r="B197" s="2" t="s">
        <v>74</v>
      </c>
      <c r="C197" s="62">
        <v>7</v>
      </c>
      <c r="D197" s="62">
        <v>8</v>
      </c>
      <c r="E197" s="62">
        <v>9</v>
      </c>
      <c r="F197" s="62">
        <v>6</v>
      </c>
      <c r="G197" s="62">
        <v>10</v>
      </c>
      <c r="H197" s="62">
        <v>40</v>
      </c>
      <c r="I197" s="62">
        <v>80</v>
      </c>
      <c r="J197" s="2" t="s">
        <v>45</v>
      </c>
    </row>
    <row r="198" spans="1:10" x14ac:dyDescent="0.2">
      <c r="A198" s="2" t="s">
        <v>73</v>
      </c>
      <c r="B198" s="2" t="s">
        <v>74</v>
      </c>
      <c r="C198" s="62">
        <v>9</v>
      </c>
      <c r="D198" s="62">
        <v>8</v>
      </c>
      <c r="E198" s="62">
        <v>8</v>
      </c>
      <c r="F198" s="62">
        <v>8</v>
      </c>
      <c r="G198" s="62">
        <v>10</v>
      </c>
      <c r="H198" s="62">
        <v>43</v>
      </c>
      <c r="I198" s="62">
        <v>86</v>
      </c>
      <c r="J198" s="2" t="s">
        <v>45</v>
      </c>
    </row>
    <row r="199" spans="1:10" x14ac:dyDescent="0.2">
      <c r="A199" s="2" t="s">
        <v>73</v>
      </c>
      <c r="B199" s="2" t="s">
        <v>74</v>
      </c>
      <c r="C199" s="62">
        <v>8</v>
      </c>
      <c r="D199" s="62">
        <v>6</v>
      </c>
      <c r="E199" s="62">
        <v>7</v>
      </c>
      <c r="F199" s="62">
        <v>4</v>
      </c>
      <c r="G199" s="62">
        <v>8</v>
      </c>
      <c r="H199" s="62">
        <v>33</v>
      </c>
      <c r="I199" s="62">
        <v>66</v>
      </c>
      <c r="J199" s="2" t="s">
        <v>45</v>
      </c>
    </row>
    <row r="200" spans="1:10" x14ac:dyDescent="0.2">
      <c r="A200" s="2" t="s">
        <v>75</v>
      </c>
      <c r="B200" s="2" t="s">
        <v>76</v>
      </c>
      <c r="C200" s="62">
        <v>10</v>
      </c>
      <c r="D200" s="62">
        <v>10</v>
      </c>
      <c r="E200" s="62">
        <v>9</v>
      </c>
      <c r="F200" s="62">
        <v>9</v>
      </c>
      <c r="G200" s="62">
        <v>9</v>
      </c>
      <c r="H200" s="62">
        <v>47</v>
      </c>
      <c r="I200" s="62">
        <v>94</v>
      </c>
      <c r="J200" s="2" t="s">
        <v>32</v>
      </c>
    </row>
    <row r="201" spans="1:10" x14ac:dyDescent="0.2">
      <c r="A201" s="2" t="s">
        <v>75</v>
      </c>
      <c r="B201" s="2" t="s">
        <v>76</v>
      </c>
      <c r="C201" s="62">
        <v>10</v>
      </c>
      <c r="D201" s="62">
        <v>10</v>
      </c>
      <c r="E201" s="62">
        <v>10</v>
      </c>
      <c r="F201" s="62">
        <v>10</v>
      </c>
      <c r="G201" s="62">
        <v>10</v>
      </c>
      <c r="H201" s="62">
        <v>50</v>
      </c>
      <c r="I201" s="62">
        <v>100</v>
      </c>
      <c r="J201" s="2" t="s">
        <v>32</v>
      </c>
    </row>
    <row r="202" spans="1:10" x14ac:dyDescent="0.2">
      <c r="A202" s="2" t="s">
        <v>75</v>
      </c>
      <c r="B202" s="2" t="s">
        <v>76</v>
      </c>
      <c r="C202" s="62">
        <v>8</v>
      </c>
      <c r="D202" s="62">
        <v>8</v>
      </c>
      <c r="E202" s="62">
        <v>9</v>
      </c>
      <c r="F202" s="62">
        <v>7</v>
      </c>
      <c r="G202" s="62">
        <v>7</v>
      </c>
      <c r="H202" s="62">
        <v>39</v>
      </c>
      <c r="I202" s="62">
        <v>78</v>
      </c>
      <c r="J202" s="2" t="s">
        <v>32</v>
      </c>
    </row>
    <row r="203" spans="1:10" x14ac:dyDescent="0.2">
      <c r="A203" s="2" t="s">
        <v>75</v>
      </c>
      <c r="B203" s="2" t="s">
        <v>76</v>
      </c>
      <c r="C203" s="62">
        <v>8</v>
      </c>
      <c r="D203" s="62">
        <v>7</v>
      </c>
      <c r="E203" s="62">
        <v>6</v>
      </c>
      <c r="F203" s="62">
        <v>4</v>
      </c>
      <c r="G203" s="62">
        <v>8</v>
      </c>
      <c r="H203" s="62">
        <v>33</v>
      </c>
      <c r="I203" s="62">
        <v>66</v>
      </c>
      <c r="J203" s="2" t="s">
        <v>32</v>
      </c>
    </row>
    <row r="204" spans="1:10" x14ac:dyDescent="0.2">
      <c r="A204" s="2" t="s">
        <v>75</v>
      </c>
      <c r="B204" s="2" t="s">
        <v>76</v>
      </c>
      <c r="C204" s="62">
        <v>8</v>
      </c>
      <c r="D204" s="62">
        <v>7</v>
      </c>
      <c r="E204" s="62">
        <v>7</v>
      </c>
      <c r="F204" s="62">
        <v>8</v>
      </c>
      <c r="G204" s="62">
        <v>8</v>
      </c>
      <c r="H204" s="62">
        <v>38</v>
      </c>
      <c r="I204" s="62">
        <v>76</v>
      </c>
      <c r="J204" s="2" t="s">
        <v>32</v>
      </c>
    </row>
    <row r="205" spans="1:10" x14ac:dyDescent="0.2">
      <c r="A205" s="2" t="s">
        <v>75</v>
      </c>
      <c r="B205" s="2" t="s">
        <v>76</v>
      </c>
      <c r="C205" s="62">
        <v>9</v>
      </c>
      <c r="D205" s="62">
        <v>8</v>
      </c>
      <c r="E205" s="62">
        <v>9</v>
      </c>
      <c r="F205" s="62">
        <v>8</v>
      </c>
      <c r="G205" s="62">
        <v>8</v>
      </c>
      <c r="H205" s="62">
        <v>42</v>
      </c>
      <c r="I205" s="62">
        <v>84</v>
      </c>
      <c r="J205" s="2" t="s">
        <v>32</v>
      </c>
    </row>
    <row r="206" spans="1:10" x14ac:dyDescent="0.2">
      <c r="A206" s="2" t="s">
        <v>75</v>
      </c>
      <c r="B206" s="2" t="s">
        <v>76</v>
      </c>
      <c r="C206" s="62">
        <v>9</v>
      </c>
      <c r="D206" s="62">
        <v>7</v>
      </c>
      <c r="E206" s="62">
        <v>8</v>
      </c>
      <c r="F206" s="62">
        <v>9</v>
      </c>
      <c r="G206" s="62">
        <v>8</v>
      </c>
      <c r="H206" s="62">
        <v>41</v>
      </c>
      <c r="I206" s="62">
        <v>82</v>
      </c>
      <c r="J206" s="2" t="s">
        <v>32</v>
      </c>
    </row>
    <row r="207" spans="1:10" x14ac:dyDescent="0.2">
      <c r="A207" s="2" t="s">
        <v>75</v>
      </c>
      <c r="B207" s="2" t="s">
        <v>76</v>
      </c>
      <c r="C207" s="62">
        <v>10</v>
      </c>
      <c r="D207" s="62">
        <v>10</v>
      </c>
      <c r="E207" s="62">
        <v>9</v>
      </c>
      <c r="F207" s="62">
        <v>10</v>
      </c>
      <c r="G207" s="62">
        <v>10</v>
      </c>
      <c r="H207" s="62">
        <v>49</v>
      </c>
      <c r="I207" s="62">
        <v>98</v>
      </c>
      <c r="J207" s="2" t="s">
        <v>32</v>
      </c>
    </row>
    <row r="208" spans="1:10" x14ac:dyDescent="0.2">
      <c r="A208" s="2" t="s">
        <v>75</v>
      </c>
      <c r="B208" s="2" t="s">
        <v>76</v>
      </c>
      <c r="C208" s="62">
        <v>9</v>
      </c>
      <c r="D208" s="62">
        <v>8</v>
      </c>
      <c r="E208" s="62">
        <v>9</v>
      </c>
      <c r="F208" s="62">
        <v>7</v>
      </c>
      <c r="G208" s="62">
        <v>8</v>
      </c>
      <c r="H208" s="62">
        <v>41</v>
      </c>
      <c r="I208" s="62">
        <v>82</v>
      </c>
      <c r="J208" s="2" t="s">
        <v>32</v>
      </c>
    </row>
    <row r="209" spans="1:10" x14ac:dyDescent="0.2">
      <c r="A209" s="2" t="s">
        <v>77</v>
      </c>
      <c r="B209" s="2" t="s">
        <v>78</v>
      </c>
      <c r="C209" s="62">
        <v>7</v>
      </c>
      <c r="D209" s="62">
        <v>6</v>
      </c>
      <c r="E209" s="62">
        <v>7</v>
      </c>
      <c r="F209" s="62">
        <v>8</v>
      </c>
      <c r="G209" s="62">
        <v>10</v>
      </c>
      <c r="H209" s="62">
        <v>38</v>
      </c>
      <c r="I209" s="62">
        <v>76</v>
      </c>
      <c r="J209" s="2" t="s">
        <v>40</v>
      </c>
    </row>
    <row r="210" spans="1:10" x14ac:dyDescent="0.2">
      <c r="A210" s="2" t="s">
        <v>77</v>
      </c>
      <c r="B210" s="2" t="s">
        <v>78</v>
      </c>
      <c r="C210" s="62">
        <v>10</v>
      </c>
      <c r="D210" s="62">
        <v>10</v>
      </c>
      <c r="E210" s="62">
        <v>10</v>
      </c>
      <c r="F210" s="62">
        <v>10</v>
      </c>
      <c r="G210" s="62">
        <v>10</v>
      </c>
      <c r="H210" s="62">
        <v>50</v>
      </c>
      <c r="I210" s="62">
        <v>100</v>
      </c>
      <c r="J210" s="2" t="s">
        <v>40</v>
      </c>
    </row>
    <row r="211" spans="1:10" x14ac:dyDescent="0.2">
      <c r="A211" s="2" t="s">
        <v>77</v>
      </c>
      <c r="B211" s="2" t="s">
        <v>78</v>
      </c>
      <c r="C211" s="62">
        <v>7</v>
      </c>
      <c r="D211" s="62">
        <v>7</v>
      </c>
      <c r="E211" s="62">
        <v>7</v>
      </c>
      <c r="F211" s="62">
        <v>4</v>
      </c>
      <c r="G211" s="62">
        <v>6</v>
      </c>
      <c r="H211" s="62">
        <v>31</v>
      </c>
      <c r="I211" s="62">
        <v>62</v>
      </c>
      <c r="J211" s="2" t="s">
        <v>40</v>
      </c>
    </row>
    <row r="212" spans="1:10" x14ac:dyDescent="0.2">
      <c r="A212" s="2" t="s">
        <v>77</v>
      </c>
      <c r="B212" s="2" t="s">
        <v>78</v>
      </c>
      <c r="C212" s="62">
        <v>4</v>
      </c>
      <c r="D212" s="62">
        <v>4</v>
      </c>
      <c r="E212" s="62">
        <v>3</v>
      </c>
      <c r="F212" s="62">
        <v>3</v>
      </c>
      <c r="G212" s="62">
        <v>5</v>
      </c>
      <c r="H212" s="62">
        <v>19</v>
      </c>
      <c r="I212" s="62">
        <v>38</v>
      </c>
      <c r="J212" s="2" t="s">
        <v>40</v>
      </c>
    </row>
    <row r="213" spans="1:10" x14ac:dyDescent="0.2">
      <c r="A213" s="2" t="s">
        <v>77</v>
      </c>
      <c r="B213" s="2" t="s">
        <v>78</v>
      </c>
      <c r="C213" s="62">
        <v>6</v>
      </c>
      <c r="D213" s="62">
        <v>7</v>
      </c>
      <c r="E213" s="62">
        <v>7</v>
      </c>
      <c r="F213" s="62">
        <v>8</v>
      </c>
      <c r="G213" s="62">
        <v>8</v>
      </c>
      <c r="H213" s="62">
        <v>36</v>
      </c>
      <c r="I213" s="62">
        <v>72</v>
      </c>
      <c r="J213" s="2" t="s">
        <v>40</v>
      </c>
    </row>
    <row r="214" spans="1:10" x14ac:dyDescent="0.2">
      <c r="A214" s="2" t="s">
        <v>77</v>
      </c>
      <c r="B214" s="2" t="s">
        <v>78</v>
      </c>
      <c r="C214" s="62">
        <v>8</v>
      </c>
      <c r="D214" s="62">
        <v>8</v>
      </c>
      <c r="E214" s="62">
        <v>7</v>
      </c>
      <c r="F214" s="62">
        <v>7</v>
      </c>
      <c r="G214" s="62">
        <v>7</v>
      </c>
      <c r="H214" s="62">
        <v>37</v>
      </c>
      <c r="I214" s="62">
        <v>74</v>
      </c>
      <c r="J214" s="2" t="s">
        <v>40</v>
      </c>
    </row>
    <row r="215" spans="1:10" x14ac:dyDescent="0.2">
      <c r="A215" s="2" t="s">
        <v>77</v>
      </c>
      <c r="B215" s="2" t="s">
        <v>78</v>
      </c>
      <c r="C215" s="62">
        <v>5</v>
      </c>
      <c r="D215" s="62">
        <v>6</v>
      </c>
      <c r="E215" s="62">
        <v>6</v>
      </c>
      <c r="F215" s="62">
        <v>6</v>
      </c>
      <c r="G215" s="62">
        <v>8</v>
      </c>
      <c r="H215" s="62">
        <v>31</v>
      </c>
      <c r="I215" s="62">
        <v>62</v>
      </c>
      <c r="J215" s="2" t="s">
        <v>40</v>
      </c>
    </row>
    <row r="216" spans="1:10" x14ac:dyDescent="0.2">
      <c r="A216" s="2" t="s">
        <v>77</v>
      </c>
      <c r="B216" s="2" t="s">
        <v>78</v>
      </c>
      <c r="C216" s="62">
        <v>9</v>
      </c>
      <c r="D216" s="62">
        <v>9</v>
      </c>
      <c r="E216" s="62">
        <v>8</v>
      </c>
      <c r="F216" s="62">
        <v>9</v>
      </c>
      <c r="G216" s="62">
        <v>9</v>
      </c>
      <c r="H216" s="62">
        <v>44</v>
      </c>
      <c r="I216" s="62">
        <v>88</v>
      </c>
      <c r="J216" s="2" t="s">
        <v>40</v>
      </c>
    </row>
    <row r="217" spans="1:10" x14ac:dyDescent="0.2">
      <c r="A217" s="2" t="s">
        <v>77</v>
      </c>
      <c r="B217" s="2" t="s">
        <v>78</v>
      </c>
      <c r="C217" s="62">
        <v>7</v>
      </c>
      <c r="D217" s="62">
        <v>7</v>
      </c>
      <c r="E217" s="62">
        <v>7</v>
      </c>
      <c r="F217" s="62">
        <v>7</v>
      </c>
      <c r="G217" s="62">
        <v>8</v>
      </c>
      <c r="H217" s="62">
        <v>36</v>
      </c>
      <c r="I217" s="62">
        <v>72</v>
      </c>
      <c r="J217" s="2" t="s">
        <v>40</v>
      </c>
    </row>
    <row r="218" spans="1:10" x14ac:dyDescent="0.2">
      <c r="A218" s="2" t="s">
        <v>79</v>
      </c>
      <c r="B218" s="2" t="s">
        <v>80</v>
      </c>
      <c r="C218" s="62">
        <v>10</v>
      </c>
      <c r="D218" s="62">
        <v>9</v>
      </c>
      <c r="E218" s="62">
        <v>10</v>
      </c>
      <c r="F218" s="96" t="s">
        <v>7</v>
      </c>
      <c r="G218" s="96" t="s">
        <v>7</v>
      </c>
      <c r="H218" s="97">
        <v>29</v>
      </c>
      <c r="I218" s="3"/>
      <c r="J218" s="2" t="s">
        <v>45</v>
      </c>
    </row>
    <row r="219" spans="1:10" x14ac:dyDescent="0.2">
      <c r="A219" s="2" t="s">
        <v>79</v>
      </c>
      <c r="B219" s="2" t="s">
        <v>80</v>
      </c>
      <c r="C219" s="62">
        <v>10</v>
      </c>
      <c r="D219" s="62">
        <v>10</v>
      </c>
      <c r="E219" s="62">
        <v>10</v>
      </c>
      <c r="F219" s="62">
        <v>10</v>
      </c>
      <c r="G219" s="62">
        <v>10</v>
      </c>
      <c r="H219" s="62">
        <v>50</v>
      </c>
      <c r="I219" s="62">
        <v>100</v>
      </c>
      <c r="J219" s="2" t="s">
        <v>45</v>
      </c>
    </row>
    <row r="220" spans="1:10" x14ac:dyDescent="0.2">
      <c r="A220" s="2" t="s">
        <v>79</v>
      </c>
      <c r="B220" s="2" t="s">
        <v>80</v>
      </c>
      <c r="C220" s="62">
        <v>10</v>
      </c>
      <c r="D220" s="62">
        <v>8</v>
      </c>
      <c r="E220" s="62">
        <v>9</v>
      </c>
      <c r="F220" s="62">
        <v>9</v>
      </c>
      <c r="G220" s="62">
        <v>8</v>
      </c>
      <c r="H220" s="62">
        <v>44</v>
      </c>
      <c r="I220" s="62">
        <v>88</v>
      </c>
      <c r="J220" s="2" t="s">
        <v>45</v>
      </c>
    </row>
    <row r="221" spans="1:10" x14ac:dyDescent="0.2">
      <c r="A221" s="2" t="s">
        <v>79</v>
      </c>
      <c r="B221" s="2" t="s">
        <v>80</v>
      </c>
      <c r="C221" s="62">
        <v>9</v>
      </c>
      <c r="D221" s="62">
        <v>6</v>
      </c>
      <c r="E221" s="62">
        <v>5</v>
      </c>
      <c r="F221" s="62">
        <v>3</v>
      </c>
      <c r="G221" s="62">
        <v>7</v>
      </c>
      <c r="H221" s="62">
        <v>30</v>
      </c>
      <c r="I221" s="62">
        <v>60</v>
      </c>
      <c r="J221" s="2" t="s">
        <v>45</v>
      </c>
    </row>
    <row r="222" spans="1:10" x14ac:dyDescent="0.2">
      <c r="A222" s="2" t="s">
        <v>79</v>
      </c>
      <c r="B222" s="2" t="s">
        <v>80</v>
      </c>
      <c r="C222" s="62">
        <v>7</v>
      </c>
      <c r="D222" s="62">
        <v>9</v>
      </c>
      <c r="E222" s="62">
        <v>8</v>
      </c>
      <c r="F222" s="62">
        <v>8</v>
      </c>
      <c r="G222" s="62">
        <v>8</v>
      </c>
      <c r="H222" s="62">
        <v>40</v>
      </c>
      <c r="I222" s="62">
        <v>80</v>
      </c>
      <c r="J222" s="2" t="s">
        <v>45</v>
      </c>
    </row>
    <row r="223" spans="1:10" x14ac:dyDescent="0.2">
      <c r="A223" s="2" t="s">
        <v>79</v>
      </c>
      <c r="B223" s="2" t="s">
        <v>80</v>
      </c>
      <c r="C223" s="62">
        <v>10</v>
      </c>
      <c r="D223" s="62">
        <v>9</v>
      </c>
      <c r="E223" s="62">
        <v>9</v>
      </c>
      <c r="F223" s="62">
        <v>8</v>
      </c>
      <c r="G223" s="62">
        <v>8</v>
      </c>
      <c r="H223" s="62">
        <v>44</v>
      </c>
      <c r="I223" s="62">
        <v>88</v>
      </c>
      <c r="J223" s="2" t="s">
        <v>45</v>
      </c>
    </row>
    <row r="224" spans="1:10" x14ac:dyDescent="0.2">
      <c r="A224" s="2" t="s">
        <v>79</v>
      </c>
      <c r="B224" s="2" t="s">
        <v>80</v>
      </c>
      <c r="C224" s="62">
        <v>9</v>
      </c>
      <c r="D224" s="62">
        <v>8</v>
      </c>
      <c r="E224" s="62">
        <v>8</v>
      </c>
      <c r="F224" s="62">
        <v>8</v>
      </c>
      <c r="G224" s="62">
        <v>10</v>
      </c>
      <c r="H224" s="62">
        <v>43</v>
      </c>
      <c r="I224" s="62">
        <v>86</v>
      </c>
      <c r="J224" s="2" t="s">
        <v>45</v>
      </c>
    </row>
    <row r="225" spans="1:10" x14ac:dyDescent="0.2">
      <c r="A225" s="2" t="s">
        <v>79</v>
      </c>
      <c r="B225" s="2" t="s">
        <v>80</v>
      </c>
      <c r="C225" s="62">
        <v>10</v>
      </c>
      <c r="D225" s="62">
        <v>9</v>
      </c>
      <c r="E225" s="62">
        <v>9</v>
      </c>
      <c r="F225" s="62">
        <v>10</v>
      </c>
      <c r="G225" s="62">
        <v>10</v>
      </c>
      <c r="H225" s="62">
        <v>48</v>
      </c>
      <c r="I225" s="62">
        <v>96</v>
      </c>
      <c r="J225" s="2" t="s">
        <v>45</v>
      </c>
    </row>
    <row r="226" spans="1:10" x14ac:dyDescent="0.2">
      <c r="A226" s="2" t="s">
        <v>79</v>
      </c>
      <c r="B226" s="2" t="s">
        <v>80</v>
      </c>
      <c r="C226" s="62">
        <v>10</v>
      </c>
      <c r="D226" s="62">
        <v>8</v>
      </c>
      <c r="E226" s="62">
        <v>7</v>
      </c>
      <c r="F226" s="62">
        <v>5</v>
      </c>
      <c r="G226" s="62">
        <v>9</v>
      </c>
      <c r="H226" s="62">
        <v>39</v>
      </c>
      <c r="I226" s="62">
        <v>78</v>
      </c>
      <c r="J226" s="2" t="s">
        <v>45</v>
      </c>
    </row>
    <row r="227" spans="1:10" x14ac:dyDescent="0.2">
      <c r="A227" s="2" t="s">
        <v>81</v>
      </c>
      <c r="B227" s="2" t="s">
        <v>82</v>
      </c>
      <c r="C227" s="62">
        <v>8</v>
      </c>
      <c r="D227" s="62">
        <v>10</v>
      </c>
      <c r="E227" s="62">
        <v>10</v>
      </c>
      <c r="F227" s="62">
        <v>10</v>
      </c>
      <c r="G227" s="62">
        <v>8</v>
      </c>
      <c r="H227" s="62">
        <v>46</v>
      </c>
      <c r="I227" s="62">
        <v>92</v>
      </c>
      <c r="J227" s="2" t="s">
        <v>35</v>
      </c>
    </row>
    <row r="228" spans="1:10" x14ac:dyDescent="0.2">
      <c r="A228" s="2" t="s">
        <v>81</v>
      </c>
      <c r="B228" s="2" t="s">
        <v>82</v>
      </c>
      <c r="C228" s="62">
        <v>10</v>
      </c>
      <c r="D228" s="62">
        <v>10</v>
      </c>
      <c r="E228" s="62">
        <v>10</v>
      </c>
      <c r="F228" s="62">
        <v>10</v>
      </c>
      <c r="G228" s="62">
        <v>10</v>
      </c>
      <c r="H228" s="62">
        <v>50</v>
      </c>
      <c r="I228" s="62">
        <v>100</v>
      </c>
      <c r="J228" s="2" t="s">
        <v>35</v>
      </c>
    </row>
    <row r="229" spans="1:10" x14ac:dyDescent="0.2">
      <c r="A229" s="2" t="s">
        <v>81</v>
      </c>
      <c r="B229" s="2" t="s">
        <v>82</v>
      </c>
      <c r="C229" s="62">
        <v>8</v>
      </c>
      <c r="D229" s="62">
        <v>9</v>
      </c>
      <c r="E229" s="62">
        <v>8</v>
      </c>
      <c r="F229" s="62">
        <v>8</v>
      </c>
      <c r="G229" s="62">
        <v>8</v>
      </c>
      <c r="H229" s="62">
        <v>41</v>
      </c>
      <c r="I229" s="62">
        <v>82</v>
      </c>
      <c r="J229" s="2" t="s">
        <v>35</v>
      </c>
    </row>
    <row r="230" spans="1:10" x14ac:dyDescent="0.2">
      <c r="A230" s="2" t="s">
        <v>81</v>
      </c>
      <c r="B230" s="2" t="s">
        <v>82</v>
      </c>
      <c r="C230" s="62">
        <v>9</v>
      </c>
      <c r="D230" s="62">
        <v>8</v>
      </c>
      <c r="E230" s="62">
        <v>8</v>
      </c>
      <c r="F230" s="62">
        <v>5</v>
      </c>
      <c r="G230" s="62">
        <v>8</v>
      </c>
      <c r="H230" s="62">
        <v>38</v>
      </c>
      <c r="I230" s="62">
        <v>76</v>
      </c>
      <c r="J230" s="2" t="s">
        <v>35</v>
      </c>
    </row>
    <row r="231" spans="1:10" x14ac:dyDescent="0.2">
      <c r="A231" s="2" t="s">
        <v>81</v>
      </c>
      <c r="B231" s="2" t="s">
        <v>82</v>
      </c>
      <c r="C231" s="62">
        <v>8</v>
      </c>
      <c r="D231" s="62">
        <v>8</v>
      </c>
      <c r="E231" s="62">
        <v>7</v>
      </c>
      <c r="F231" s="62">
        <v>9</v>
      </c>
      <c r="G231" s="62">
        <v>8</v>
      </c>
      <c r="H231" s="62">
        <v>40</v>
      </c>
      <c r="I231" s="62">
        <v>80</v>
      </c>
      <c r="J231" s="2" t="s">
        <v>35</v>
      </c>
    </row>
    <row r="232" spans="1:10" x14ac:dyDescent="0.2">
      <c r="A232" s="2" t="s">
        <v>81</v>
      </c>
      <c r="B232" s="2" t="s">
        <v>82</v>
      </c>
      <c r="C232" s="62">
        <v>9</v>
      </c>
      <c r="D232" s="62">
        <v>9</v>
      </c>
      <c r="E232" s="62">
        <v>9</v>
      </c>
      <c r="F232" s="62">
        <v>9</v>
      </c>
      <c r="G232" s="62">
        <v>9</v>
      </c>
      <c r="H232" s="62">
        <v>45</v>
      </c>
      <c r="I232" s="62">
        <v>90</v>
      </c>
      <c r="J232" s="2" t="s">
        <v>35</v>
      </c>
    </row>
    <row r="233" spans="1:10" x14ac:dyDescent="0.2">
      <c r="A233" s="2" t="s">
        <v>81</v>
      </c>
      <c r="B233" s="2" t="s">
        <v>82</v>
      </c>
      <c r="C233" s="62">
        <v>9</v>
      </c>
      <c r="D233" s="62">
        <v>9</v>
      </c>
      <c r="E233" s="62">
        <v>8</v>
      </c>
      <c r="F233" s="62">
        <v>10</v>
      </c>
      <c r="G233" s="62">
        <v>8</v>
      </c>
      <c r="H233" s="62">
        <v>44</v>
      </c>
      <c r="I233" s="62">
        <v>88</v>
      </c>
      <c r="J233" s="2" t="s">
        <v>35</v>
      </c>
    </row>
    <row r="234" spans="1:10" x14ac:dyDescent="0.2">
      <c r="A234" s="2" t="s">
        <v>81</v>
      </c>
      <c r="B234" s="2" t="s">
        <v>82</v>
      </c>
      <c r="C234" s="62">
        <v>9</v>
      </c>
      <c r="D234" s="62">
        <v>8</v>
      </c>
      <c r="E234" s="62">
        <v>8</v>
      </c>
      <c r="F234" s="62">
        <v>8</v>
      </c>
      <c r="G234" s="62">
        <v>8</v>
      </c>
      <c r="H234" s="62">
        <v>41</v>
      </c>
      <c r="I234" s="62">
        <v>82</v>
      </c>
      <c r="J234" s="2" t="s">
        <v>35</v>
      </c>
    </row>
    <row r="235" spans="1:10" x14ac:dyDescent="0.2">
      <c r="A235" s="2" t="s">
        <v>81</v>
      </c>
      <c r="B235" s="2" t="s">
        <v>82</v>
      </c>
      <c r="C235" s="62">
        <v>9</v>
      </c>
      <c r="D235" s="62">
        <v>9</v>
      </c>
      <c r="E235" s="62">
        <v>9</v>
      </c>
      <c r="F235" s="62">
        <v>8</v>
      </c>
      <c r="G235" s="62">
        <v>8</v>
      </c>
      <c r="H235" s="62">
        <v>43</v>
      </c>
      <c r="I235" s="62">
        <v>86</v>
      </c>
      <c r="J235" s="2" t="s">
        <v>35</v>
      </c>
    </row>
    <row r="236" spans="1:10" x14ac:dyDescent="0.2">
      <c r="A236" s="2" t="s">
        <v>83</v>
      </c>
      <c r="B236" s="2" t="s">
        <v>84</v>
      </c>
      <c r="C236" s="62">
        <v>9</v>
      </c>
      <c r="D236" s="62">
        <v>6</v>
      </c>
      <c r="E236" s="62">
        <v>5</v>
      </c>
      <c r="F236" s="62">
        <v>7</v>
      </c>
      <c r="G236" s="62">
        <v>9</v>
      </c>
      <c r="H236" s="62">
        <v>36</v>
      </c>
      <c r="I236" s="62">
        <v>72</v>
      </c>
      <c r="J236" s="2" t="s">
        <v>32</v>
      </c>
    </row>
    <row r="237" spans="1:10" x14ac:dyDescent="0.2">
      <c r="A237" s="2" t="s">
        <v>83</v>
      </c>
      <c r="B237" s="2" t="s">
        <v>84</v>
      </c>
      <c r="C237" s="62">
        <v>6</v>
      </c>
      <c r="D237" s="62">
        <v>6</v>
      </c>
      <c r="E237" s="62">
        <v>6</v>
      </c>
      <c r="F237" s="62">
        <v>6</v>
      </c>
      <c r="G237" s="62">
        <v>6</v>
      </c>
      <c r="H237" s="62">
        <v>30</v>
      </c>
      <c r="I237" s="62">
        <v>60</v>
      </c>
      <c r="J237" s="2" t="s">
        <v>32</v>
      </c>
    </row>
    <row r="238" spans="1:10" x14ac:dyDescent="0.2">
      <c r="A238" s="2" t="s">
        <v>83</v>
      </c>
      <c r="B238" s="2" t="s">
        <v>84</v>
      </c>
      <c r="C238" s="62">
        <v>7</v>
      </c>
      <c r="D238" s="62">
        <v>6</v>
      </c>
      <c r="E238" s="62">
        <v>6</v>
      </c>
      <c r="F238" s="62">
        <v>6</v>
      </c>
      <c r="G238" s="62">
        <v>5</v>
      </c>
      <c r="H238" s="62">
        <v>30</v>
      </c>
      <c r="I238" s="62">
        <v>60</v>
      </c>
      <c r="J238" s="2" t="s">
        <v>32</v>
      </c>
    </row>
    <row r="239" spans="1:10" x14ac:dyDescent="0.2">
      <c r="A239" s="2" t="s">
        <v>83</v>
      </c>
      <c r="B239" s="2" t="s">
        <v>84</v>
      </c>
      <c r="C239" s="62">
        <v>7</v>
      </c>
      <c r="D239" s="62">
        <v>6</v>
      </c>
      <c r="E239" s="62">
        <v>5</v>
      </c>
      <c r="F239" s="62">
        <v>4</v>
      </c>
      <c r="G239" s="62">
        <v>7</v>
      </c>
      <c r="H239" s="62">
        <v>29</v>
      </c>
      <c r="I239" s="62">
        <v>58</v>
      </c>
      <c r="J239" s="2" t="s">
        <v>32</v>
      </c>
    </row>
    <row r="240" spans="1:10" x14ac:dyDescent="0.2">
      <c r="A240" s="2" t="s">
        <v>83</v>
      </c>
      <c r="B240" s="2" t="s">
        <v>84</v>
      </c>
      <c r="C240" s="62">
        <v>7</v>
      </c>
      <c r="D240" s="62">
        <v>7</v>
      </c>
      <c r="E240" s="62">
        <v>7</v>
      </c>
      <c r="F240" s="62">
        <v>8</v>
      </c>
      <c r="G240" s="62">
        <v>8</v>
      </c>
      <c r="H240" s="62">
        <v>37</v>
      </c>
      <c r="I240" s="62">
        <v>74</v>
      </c>
      <c r="J240" s="2" t="s">
        <v>32</v>
      </c>
    </row>
    <row r="241" spans="1:10" x14ac:dyDescent="0.2">
      <c r="A241" s="2" t="s">
        <v>83</v>
      </c>
      <c r="B241" s="2" t="s">
        <v>84</v>
      </c>
      <c r="C241" s="62">
        <v>10</v>
      </c>
      <c r="D241" s="62">
        <v>9</v>
      </c>
      <c r="E241" s="62">
        <v>9</v>
      </c>
      <c r="F241" s="62">
        <v>8</v>
      </c>
      <c r="G241" s="62">
        <v>10</v>
      </c>
      <c r="H241" s="62">
        <v>46</v>
      </c>
      <c r="I241" s="62">
        <v>92</v>
      </c>
      <c r="J241" s="2" t="s">
        <v>32</v>
      </c>
    </row>
    <row r="242" spans="1:10" x14ac:dyDescent="0.2">
      <c r="A242" s="2" t="s">
        <v>83</v>
      </c>
      <c r="B242" s="2" t="s">
        <v>84</v>
      </c>
      <c r="C242" s="62">
        <v>6</v>
      </c>
      <c r="D242" s="62">
        <v>6</v>
      </c>
      <c r="E242" s="62">
        <v>6</v>
      </c>
      <c r="F242" s="62">
        <v>6</v>
      </c>
      <c r="G242" s="62">
        <v>9</v>
      </c>
      <c r="H242" s="62">
        <v>33</v>
      </c>
      <c r="I242" s="62">
        <v>66</v>
      </c>
      <c r="J242" s="2" t="s">
        <v>32</v>
      </c>
    </row>
    <row r="243" spans="1:10" x14ac:dyDescent="0.2">
      <c r="A243" s="2" t="s">
        <v>83</v>
      </c>
      <c r="B243" s="2" t="s">
        <v>84</v>
      </c>
      <c r="C243" s="62">
        <v>8</v>
      </c>
      <c r="D243" s="62">
        <v>8</v>
      </c>
      <c r="E243" s="62">
        <v>6</v>
      </c>
      <c r="F243" s="62">
        <v>8</v>
      </c>
      <c r="G243" s="62">
        <v>8</v>
      </c>
      <c r="H243" s="62">
        <v>38</v>
      </c>
      <c r="I243" s="62">
        <v>76</v>
      </c>
      <c r="J243" s="2" t="s">
        <v>32</v>
      </c>
    </row>
    <row r="244" spans="1:10" x14ac:dyDescent="0.2">
      <c r="A244" s="2" t="s">
        <v>83</v>
      </c>
      <c r="B244" s="2" t="s">
        <v>84</v>
      </c>
      <c r="C244" s="62">
        <v>6</v>
      </c>
      <c r="D244" s="62">
        <v>6</v>
      </c>
      <c r="E244" s="62">
        <v>6</v>
      </c>
      <c r="F244" s="62">
        <v>5</v>
      </c>
      <c r="G244" s="62">
        <v>6</v>
      </c>
      <c r="H244" s="62">
        <v>29</v>
      </c>
      <c r="I244" s="62">
        <v>58</v>
      </c>
      <c r="J244" s="2" t="s">
        <v>32</v>
      </c>
    </row>
    <row r="245" spans="1:10" x14ac:dyDescent="0.2">
      <c r="A245" s="2" t="s">
        <v>85</v>
      </c>
      <c r="B245" s="2" t="s">
        <v>86</v>
      </c>
      <c r="C245" s="62">
        <v>9</v>
      </c>
      <c r="D245" s="62">
        <v>10</v>
      </c>
      <c r="E245" s="62">
        <v>9</v>
      </c>
      <c r="F245" s="62">
        <v>9</v>
      </c>
      <c r="G245" s="62">
        <v>10</v>
      </c>
      <c r="H245" s="62">
        <v>47</v>
      </c>
      <c r="I245" s="62">
        <v>94</v>
      </c>
      <c r="J245" s="2" t="s">
        <v>40</v>
      </c>
    </row>
    <row r="246" spans="1:10" x14ac:dyDescent="0.2">
      <c r="A246" s="2" t="s">
        <v>85</v>
      </c>
      <c r="B246" s="2" t="s">
        <v>86</v>
      </c>
      <c r="C246" s="62">
        <v>10</v>
      </c>
      <c r="D246" s="62">
        <v>10</v>
      </c>
      <c r="E246" s="62">
        <v>10</v>
      </c>
      <c r="F246" s="62">
        <v>5</v>
      </c>
      <c r="G246" s="62">
        <v>10</v>
      </c>
      <c r="H246" s="62">
        <v>45</v>
      </c>
      <c r="I246" s="62">
        <v>90</v>
      </c>
      <c r="J246" s="2" t="s">
        <v>40</v>
      </c>
    </row>
    <row r="247" spans="1:10" x14ac:dyDescent="0.2">
      <c r="A247" s="2" t="s">
        <v>85</v>
      </c>
      <c r="B247" s="2" t="s">
        <v>86</v>
      </c>
      <c r="C247" s="62">
        <v>7</v>
      </c>
      <c r="D247" s="62">
        <v>6</v>
      </c>
      <c r="E247" s="62">
        <v>6</v>
      </c>
      <c r="F247" s="62">
        <v>3</v>
      </c>
      <c r="G247" s="62">
        <v>7</v>
      </c>
      <c r="H247" s="62">
        <v>29</v>
      </c>
      <c r="I247" s="62">
        <v>58</v>
      </c>
      <c r="J247" s="2" t="s">
        <v>40</v>
      </c>
    </row>
    <row r="248" spans="1:10" x14ac:dyDescent="0.2">
      <c r="A248" s="2" t="s">
        <v>85</v>
      </c>
      <c r="B248" s="2" t="s">
        <v>86</v>
      </c>
      <c r="C248" s="62">
        <v>8</v>
      </c>
      <c r="D248" s="62">
        <v>9</v>
      </c>
      <c r="E248" s="62">
        <v>9</v>
      </c>
      <c r="F248" s="62">
        <v>4</v>
      </c>
      <c r="G248" s="62">
        <v>8</v>
      </c>
      <c r="H248" s="62">
        <v>38</v>
      </c>
      <c r="I248" s="62">
        <v>76</v>
      </c>
      <c r="J248" s="2" t="s">
        <v>40</v>
      </c>
    </row>
    <row r="249" spans="1:10" x14ac:dyDescent="0.2">
      <c r="A249" s="2" t="s">
        <v>85</v>
      </c>
      <c r="B249" s="2" t="s">
        <v>86</v>
      </c>
      <c r="C249" s="62">
        <v>8</v>
      </c>
      <c r="D249" s="62">
        <v>9</v>
      </c>
      <c r="E249" s="62">
        <v>8</v>
      </c>
      <c r="F249" s="62">
        <v>9</v>
      </c>
      <c r="G249" s="62">
        <v>8</v>
      </c>
      <c r="H249" s="62">
        <v>42</v>
      </c>
      <c r="I249" s="62">
        <v>84</v>
      </c>
      <c r="J249" s="2" t="s">
        <v>40</v>
      </c>
    </row>
    <row r="250" spans="1:10" x14ac:dyDescent="0.2">
      <c r="A250" s="2" t="s">
        <v>85</v>
      </c>
      <c r="B250" s="2" t="s">
        <v>86</v>
      </c>
      <c r="C250" s="62">
        <v>8</v>
      </c>
      <c r="D250" s="62">
        <v>10</v>
      </c>
      <c r="E250" s="62">
        <v>9</v>
      </c>
      <c r="F250" s="62">
        <v>9</v>
      </c>
      <c r="G250" s="62">
        <v>9</v>
      </c>
      <c r="H250" s="62">
        <v>45</v>
      </c>
      <c r="I250" s="62">
        <v>90</v>
      </c>
      <c r="J250" s="2" t="s">
        <v>40</v>
      </c>
    </row>
    <row r="251" spans="1:10" x14ac:dyDescent="0.2">
      <c r="A251" s="2" t="s">
        <v>85</v>
      </c>
      <c r="B251" s="2" t="s">
        <v>86</v>
      </c>
      <c r="C251" s="62">
        <v>9</v>
      </c>
      <c r="D251" s="62">
        <v>9</v>
      </c>
      <c r="E251" s="62">
        <v>9</v>
      </c>
      <c r="F251" s="62">
        <v>7</v>
      </c>
      <c r="G251" s="62">
        <v>10</v>
      </c>
      <c r="H251" s="62">
        <v>44</v>
      </c>
      <c r="I251" s="62">
        <v>88</v>
      </c>
      <c r="J251" s="2" t="s">
        <v>40</v>
      </c>
    </row>
    <row r="252" spans="1:10" x14ac:dyDescent="0.2">
      <c r="A252" s="2" t="s">
        <v>85</v>
      </c>
      <c r="B252" s="2" t="s">
        <v>86</v>
      </c>
      <c r="C252" s="62">
        <v>10</v>
      </c>
      <c r="D252" s="62">
        <v>10</v>
      </c>
      <c r="E252" s="62">
        <v>10</v>
      </c>
      <c r="F252" s="62">
        <v>8</v>
      </c>
      <c r="G252" s="62">
        <v>10</v>
      </c>
      <c r="H252" s="62">
        <v>48</v>
      </c>
      <c r="I252" s="62">
        <v>96</v>
      </c>
      <c r="J252" s="2" t="s">
        <v>40</v>
      </c>
    </row>
    <row r="253" spans="1:10" x14ac:dyDescent="0.2">
      <c r="A253" s="2" t="s">
        <v>85</v>
      </c>
      <c r="B253" s="2" t="s">
        <v>86</v>
      </c>
      <c r="C253" s="62">
        <v>10</v>
      </c>
      <c r="D253" s="62">
        <v>10</v>
      </c>
      <c r="E253" s="62">
        <v>9</v>
      </c>
      <c r="F253" s="62">
        <v>5</v>
      </c>
      <c r="G253" s="62">
        <v>10</v>
      </c>
      <c r="H253" s="62">
        <v>44</v>
      </c>
      <c r="I253" s="62">
        <v>88</v>
      </c>
      <c r="J253" s="2" t="s">
        <v>40</v>
      </c>
    </row>
    <row r="254" spans="1:10" x14ac:dyDescent="0.2">
      <c r="A254" s="2" t="s">
        <v>87</v>
      </c>
      <c r="B254" s="2" t="s">
        <v>88</v>
      </c>
      <c r="C254" s="62">
        <v>10</v>
      </c>
      <c r="D254" s="62">
        <v>9</v>
      </c>
      <c r="E254" s="62">
        <v>9</v>
      </c>
      <c r="F254" s="62">
        <v>8</v>
      </c>
      <c r="G254" s="62">
        <v>10</v>
      </c>
      <c r="H254" s="62">
        <v>46</v>
      </c>
      <c r="I254" s="62">
        <v>92</v>
      </c>
      <c r="J254" s="2" t="s">
        <v>32</v>
      </c>
    </row>
    <row r="255" spans="1:10" x14ac:dyDescent="0.2">
      <c r="A255" s="2" t="s">
        <v>87</v>
      </c>
      <c r="B255" s="2" t="s">
        <v>88</v>
      </c>
      <c r="C255" s="62">
        <v>10</v>
      </c>
      <c r="D255" s="62">
        <v>10</v>
      </c>
      <c r="E255" s="62">
        <v>10</v>
      </c>
      <c r="F255" s="62">
        <v>9</v>
      </c>
      <c r="G255" s="62">
        <v>10</v>
      </c>
      <c r="H255" s="62">
        <v>49</v>
      </c>
      <c r="I255" s="62">
        <v>98</v>
      </c>
      <c r="J255" s="2" t="s">
        <v>32</v>
      </c>
    </row>
    <row r="256" spans="1:10" x14ac:dyDescent="0.2">
      <c r="A256" s="2" t="s">
        <v>87</v>
      </c>
      <c r="B256" s="2" t="s">
        <v>88</v>
      </c>
      <c r="C256" s="62">
        <v>10</v>
      </c>
      <c r="D256" s="62">
        <v>9</v>
      </c>
      <c r="E256" s="62">
        <v>9</v>
      </c>
      <c r="F256" s="62">
        <v>10</v>
      </c>
      <c r="G256" s="62">
        <v>10</v>
      </c>
      <c r="H256" s="62">
        <v>48</v>
      </c>
      <c r="I256" s="62">
        <v>96</v>
      </c>
      <c r="J256" s="2" t="s">
        <v>32</v>
      </c>
    </row>
    <row r="257" spans="1:10" x14ac:dyDescent="0.2">
      <c r="A257" s="2" t="s">
        <v>87</v>
      </c>
      <c r="B257" s="2" t="s">
        <v>88</v>
      </c>
      <c r="C257" s="62">
        <v>9</v>
      </c>
      <c r="D257" s="62">
        <v>9</v>
      </c>
      <c r="E257" s="62">
        <v>9</v>
      </c>
      <c r="F257" s="62">
        <v>5</v>
      </c>
      <c r="G257" s="62">
        <v>9</v>
      </c>
      <c r="H257" s="62">
        <v>41</v>
      </c>
      <c r="I257" s="62">
        <v>82</v>
      </c>
      <c r="J257" s="2" t="s">
        <v>32</v>
      </c>
    </row>
    <row r="258" spans="1:10" x14ac:dyDescent="0.2">
      <c r="A258" s="2" t="s">
        <v>87</v>
      </c>
      <c r="B258" s="2" t="s">
        <v>88</v>
      </c>
      <c r="C258" s="62">
        <v>9</v>
      </c>
      <c r="D258" s="62">
        <v>8</v>
      </c>
      <c r="E258" s="62">
        <v>8</v>
      </c>
      <c r="F258" s="62">
        <v>8</v>
      </c>
      <c r="G258" s="62">
        <v>9</v>
      </c>
      <c r="H258" s="62">
        <v>42</v>
      </c>
      <c r="I258" s="62">
        <v>84</v>
      </c>
      <c r="J258" s="2" t="s">
        <v>32</v>
      </c>
    </row>
    <row r="259" spans="1:10" x14ac:dyDescent="0.2">
      <c r="A259" s="2" t="s">
        <v>87</v>
      </c>
      <c r="B259" s="2" t="s">
        <v>88</v>
      </c>
      <c r="C259" s="62">
        <v>10</v>
      </c>
      <c r="D259" s="62">
        <v>9</v>
      </c>
      <c r="E259" s="62">
        <v>9</v>
      </c>
      <c r="F259" s="62">
        <v>9</v>
      </c>
      <c r="G259" s="62">
        <v>10</v>
      </c>
      <c r="H259" s="62">
        <v>47</v>
      </c>
      <c r="I259" s="62">
        <v>94</v>
      </c>
      <c r="J259" s="2" t="s">
        <v>32</v>
      </c>
    </row>
    <row r="260" spans="1:10" x14ac:dyDescent="0.2">
      <c r="A260" s="2" t="s">
        <v>87</v>
      </c>
      <c r="B260" s="2" t="s">
        <v>88</v>
      </c>
      <c r="C260" s="62">
        <v>9</v>
      </c>
      <c r="D260" s="62">
        <v>7</v>
      </c>
      <c r="E260" s="62">
        <v>7</v>
      </c>
      <c r="F260" s="62">
        <v>8</v>
      </c>
      <c r="G260" s="62">
        <v>7</v>
      </c>
      <c r="H260" s="62">
        <v>38</v>
      </c>
      <c r="I260" s="62">
        <v>76</v>
      </c>
      <c r="J260" s="2" t="s">
        <v>32</v>
      </c>
    </row>
    <row r="261" spans="1:10" x14ac:dyDescent="0.2">
      <c r="A261" s="2" t="s">
        <v>87</v>
      </c>
      <c r="B261" s="2" t="s">
        <v>88</v>
      </c>
      <c r="C261" s="62">
        <v>10</v>
      </c>
      <c r="D261" s="62">
        <v>10</v>
      </c>
      <c r="E261" s="62">
        <v>10</v>
      </c>
      <c r="F261" s="62">
        <v>10</v>
      </c>
      <c r="G261" s="62">
        <v>10</v>
      </c>
      <c r="H261" s="62">
        <v>50</v>
      </c>
      <c r="I261" s="62">
        <v>100</v>
      </c>
      <c r="J261" s="2" t="s">
        <v>32</v>
      </c>
    </row>
    <row r="262" spans="1:10" x14ac:dyDescent="0.2">
      <c r="A262" s="2" t="s">
        <v>87</v>
      </c>
      <c r="B262" s="2" t="s">
        <v>88</v>
      </c>
      <c r="C262" s="62">
        <v>10</v>
      </c>
      <c r="D262" s="62">
        <v>10</v>
      </c>
      <c r="E262" s="62">
        <v>9</v>
      </c>
      <c r="F262" s="62">
        <v>8</v>
      </c>
      <c r="G262" s="62">
        <v>9</v>
      </c>
      <c r="H262" s="62">
        <v>46</v>
      </c>
      <c r="I262" s="62">
        <v>92</v>
      </c>
      <c r="J262" s="2" t="s">
        <v>32</v>
      </c>
    </row>
    <row r="263" spans="1:10" x14ac:dyDescent="0.2">
      <c r="A263" s="2" t="s">
        <v>89</v>
      </c>
      <c r="B263" s="2" t="s">
        <v>90</v>
      </c>
      <c r="C263" s="62">
        <v>8</v>
      </c>
      <c r="D263" s="62">
        <v>10</v>
      </c>
      <c r="E263" s="62">
        <v>7</v>
      </c>
      <c r="F263" s="62">
        <v>9</v>
      </c>
      <c r="G263" s="62">
        <v>10</v>
      </c>
      <c r="H263" s="62">
        <v>44</v>
      </c>
      <c r="I263" s="62">
        <v>88</v>
      </c>
      <c r="J263" s="2" t="s">
        <v>32</v>
      </c>
    </row>
    <row r="264" spans="1:10" x14ac:dyDescent="0.2">
      <c r="A264" s="2" t="s">
        <v>89</v>
      </c>
      <c r="B264" s="2" t="s">
        <v>90</v>
      </c>
      <c r="C264" s="62">
        <v>10</v>
      </c>
      <c r="D264" s="62">
        <v>10</v>
      </c>
      <c r="E264" s="62">
        <v>10</v>
      </c>
      <c r="F264" s="62">
        <v>10</v>
      </c>
      <c r="G264" s="62">
        <v>10</v>
      </c>
      <c r="H264" s="62">
        <v>50</v>
      </c>
      <c r="I264" s="62">
        <v>100</v>
      </c>
      <c r="J264" s="2" t="s">
        <v>32</v>
      </c>
    </row>
    <row r="265" spans="1:10" x14ac:dyDescent="0.2">
      <c r="A265" s="2" t="s">
        <v>89</v>
      </c>
      <c r="B265" s="2" t="s">
        <v>90</v>
      </c>
      <c r="C265" s="62">
        <v>8</v>
      </c>
      <c r="D265" s="62">
        <v>9</v>
      </c>
      <c r="E265" s="62">
        <v>9</v>
      </c>
      <c r="F265" s="62">
        <v>8</v>
      </c>
      <c r="G265" s="62">
        <v>9</v>
      </c>
      <c r="H265" s="62">
        <v>43</v>
      </c>
      <c r="I265" s="62">
        <v>86</v>
      </c>
      <c r="J265" s="2" t="s">
        <v>32</v>
      </c>
    </row>
    <row r="266" spans="1:10" x14ac:dyDescent="0.2">
      <c r="A266" s="2" t="s">
        <v>89</v>
      </c>
      <c r="B266" s="2" t="s">
        <v>90</v>
      </c>
      <c r="C266" s="62">
        <v>7</v>
      </c>
      <c r="D266" s="62">
        <v>6</v>
      </c>
      <c r="E266" s="62">
        <v>5</v>
      </c>
      <c r="F266" s="62">
        <v>4</v>
      </c>
      <c r="G266" s="62">
        <v>7</v>
      </c>
      <c r="H266" s="62">
        <v>29</v>
      </c>
      <c r="I266" s="62">
        <v>58</v>
      </c>
      <c r="J266" s="2" t="s">
        <v>32</v>
      </c>
    </row>
    <row r="267" spans="1:10" x14ac:dyDescent="0.2">
      <c r="A267" s="2" t="s">
        <v>89</v>
      </c>
      <c r="B267" s="2" t="s">
        <v>90</v>
      </c>
      <c r="C267" s="62">
        <v>7</v>
      </c>
      <c r="D267" s="62">
        <v>7</v>
      </c>
      <c r="E267" s="62">
        <v>7</v>
      </c>
      <c r="F267" s="62">
        <v>8</v>
      </c>
      <c r="G267" s="62">
        <v>8</v>
      </c>
      <c r="H267" s="62">
        <v>37</v>
      </c>
      <c r="I267" s="62">
        <v>74</v>
      </c>
      <c r="J267" s="2" t="s">
        <v>32</v>
      </c>
    </row>
    <row r="268" spans="1:10" x14ac:dyDescent="0.2">
      <c r="A268" s="2" t="s">
        <v>89</v>
      </c>
      <c r="B268" s="2" t="s">
        <v>90</v>
      </c>
      <c r="C268" s="62">
        <v>8</v>
      </c>
      <c r="D268" s="62">
        <v>7</v>
      </c>
      <c r="E268" s="62">
        <v>7</v>
      </c>
      <c r="F268" s="62">
        <v>7</v>
      </c>
      <c r="G268" s="62">
        <v>7</v>
      </c>
      <c r="H268" s="62">
        <v>36</v>
      </c>
      <c r="I268" s="62">
        <v>72</v>
      </c>
      <c r="J268" s="2" t="s">
        <v>32</v>
      </c>
    </row>
    <row r="269" spans="1:10" x14ac:dyDescent="0.2">
      <c r="A269" s="2" t="s">
        <v>89</v>
      </c>
      <c r="B269" s="2" t="s">
        <v>90</v>
      </c>
      <c r="C269" s="62">
        <v>7</v>
      </c>
      <c r="D269" s="62">
        <v>8</v>
      </c>
      <c r="E269" s="62">
        <v>8</v>
      </c>
      <c r="F269" s="62">
        <v>6</v>
      </c>
      <c r="G269" s="62">
        <v>9</v>
      </c>
      <c r="H269" s="62">
        <v>38</v>
      </c>
      <c r="I269" s="62">
        <v>76</v>
      </c>
      <c r="J269" s="2" t="s">
        <v>32</v>
      </c>
    </row>
    <row r="270" spans="1:10" x14ac:dyDescent="0.2">
      <c r="A270" s="2" t="s">
        <v>89</v>
      </c>
      <c r="B270" s="2" t="s">
        <v>90</v>
      </c>
      <c r="C270" s="62">
        <v>9</v>
      </c>
      <c r="D270" s="62">
        <v>9</v>
      </c>
      <c r="E270" s="62">
        <v>9</v>
      </c>
      <c r="F270" s="62">
        <v>9</v>
      </c>
      <c r="G270" s="62">
        <v>9</v>
      </c>
      <c r="H270" s="62">
        <v>45</v>
      </c>
      <c r="I270" s="62">
        <v>90</v>
      </c>
      <c r="J270" s="2" t="s">
        <v>32</v>
      </c>
    </row>
    <row r="271" spans="1:10" x14ac:dyDescent="0.2">
      <c r="A271" s="2" t="s">
        <v>89</v>
      </c>
      <c r="B271" s="2" t="s">
        <v>90</v>
      </c>
      <c r="C271" s="62">
        <v>8</v>
      </c>
      <c r="D271" s="62">
        <v>8</v>
      </c>
      <c r="E271" s="62">
        <v>7</v>
      </c>
      <c r="F271" s="62">
        <v>7</v>
      </c>
      <c r="G271" s="62">
        <v>8</v>
      </c>
      <c r="H271" s="62">
        <v>38</v>
      </c>
      <c r="I271" s="62">
        <v>76</v>
      </c>
      <c r="J271" s="2" t="s">
        <v>32</v>
      </c>
    </row>
    <row r="272" spans="1:10" x14ac:dyDescent="0.2">
      <c r="A272" s="2" t="s">
        <v>91</v>
      </c>
      <c r="B272" s="2" t="s">
        <v>92</v>
      </c>
      <c r="C272" s="62">
        <v>10</v>
      </c>
      <c r="D272" s="62">
        <v>10</v>
      </c>
      <c r="E272" s="62">
        <v>10</v>
      </c>
      <c r="F272" s="62">
        <v>10</v>
      </c>
      <c r="G272" s="62">
        <v>10</v>
      </c>
      <c r="H272" s="62">
        <v>50</v>
      </c>
      <c r="I272" s="62">
        <v>100</v>
      </c>
      <c r="J272" s="2" t="s">
        <v>40</v>
      </c>
    </row>
    <row r="273" spans="1:10" x14ac:dyDescent="0.2">
      <c r="A273" s="2" t="s">
        <v>91</v>
      </c>
      <c r="B273" s="2" t="s">
        <v>92</v>
      </c>
      <c r="C273" s="62">
        <v>7</v>
      </c>
      <c r="D273" s="62">
        <v>7</v>
      </c>
      <c r="E273" s="62">
        <v>7</v>
      </c>
      <c r="F273" s="62">
        <v>6</v>
      </c>
      <c r="G273" s="62">
        <v>7</v>
      </c>
      <c r="H273" s="62">
        <v>34</v>
      </c>
      <c r="I273" s="62">
        <v>68</v>
      </c>
      <c r="J273" s="2" t="s">
        <v>40</v>
      </c>
    </row>
    <row r="274" spans="1:10" x14ac:dyDescent="0.2">
      <c r="A274" s="2" t="s">
        <v>91</v>
      </c>
      <c r="B274" s="2" t="s">
        <v>92</v>
      </c>
      <c r="C274" s="62">
        <v>8</v>
      </c>
      <c r="D274" s="62">
        <v>9</v>
      </c>
      <c r="E274" s="62">
        <v>9</v>
      </c>
      <c r="F274" s="62">
        <v>7</v>
      </c>
      <c r="G274" s="62">
        <v>8</v>
      </c>
      <c r="H274" s="62">
        <v>41</v>
      </c>
      <c r="I274" s="62">
        <v>82</v>
      </c>
      <c r="J274" s="2" t="s">
        <v>40</v>
      </c>
    </row>
    <row r="275" spans="1:10" x14ac:dyDescent="0.2">
      <c r="A275" s="2" t="s">
        <v>91</v>
      </c>
      <c r="B275" s="2" t="s">
        <v>92</v>
      </c>
      <c r="C275" s="62">
        <v>8</v>
      </c>
      <c r="D275" s="62">
        <v>9</v>
      </c>
      <c r="E275" s="62">
        <v>7</v>
      </c>
      <c r="F275" s="62">
        <v>6</v>
      </c>
      <c r="G275" s="62">
        <v>8</v>
      </c>
      <c r="H275" s="62">
        <v>38</v>
      </c>
      <c r="I275" s="62">
        <v>76</v>
      </c>
      <c r="J275" s="2" t="s">
        <v>40</v>
      </c>
    </row>
    <row r="276" spans="1:10" x14ac:dyDescent="0.2">
      <c r="A276" s="2" t="s">
        <v>91</v>
      </c>
      <c r="B276" s="2" t="s">
        <v>92</v>
      </c>
      <c r="C276" s="62">
        <v>9</v>
      </c>
      <c r="D276" s="62">
        <v>8</v>
      </c>
      <c r="E276" s="62">
        <v>8</v>
      </c>
      <c r="F276" s="62">
        <v>8</v>
      </c>
      <c r="G276" s="62">
        <v>8</v>
      </c>
      <c r="H276" s="62">
        <v>41</v>
      </c>
      <c r="I276" s="62">
        <v>82</v>
      </c>
      <c r="J276" s="2" t="s">
        <v>40</v>
      </c>
    </row>
    <row r="277" spans="1:10" x14ac:dyDescent="0.2">
      <c r="A277" s="2" t="s">
        <v>91</v>
      </c>
      <c r="B277" s="2" t="s">
        <v>92</v>
      </c>
      <c r="C277" s="62">
        <v>10</v>
      </c>
      <c r="D277" s="62">
        <v>9</v>
      </c>
      <c r="E277" s="62">
        <v>10</v>
      </c>
      <c r="F277" s="62">
        <v>8</v>
      </c>
      <c r="G277" s="62">
        <v>10</v>
      </c>
      <c r="H277" s="62">
        <v>47</v>
      </c>
      <c r="I277" s="62">
        <v>94</v>
      </c>
      <c r="J277" s="2" t="s">
        <v>40</v>
      </c>
    </row>
    <row r="278" spans="1:10" x14ac:dyDescent="0.2">
      <c r="A278" s="2" t="s">
        <v>91</v>
      </c>
      <c r="B278" s="2" t="s">
        <v>92</v>
      </c>
      <c r="C278" s="62">
        <v>9</v>
      </c>
      <c r="D278" s="62">
        <v>10</v>
      </c>
      <c r="E278" s="62">
        <v>10</v>
      </c>
      <c r="F278" s="62">
        <v>7</v>
      </c>
      <c r="G278" s="62">
        <v>10</v>
      </c>
      <c r="H278" s="62">
        <v>46</v>
      </c>
      <c r="I278" s="62">
        <v>92</v>
      </c>
      <c r="J278" s="2" t="s">
        <v>40</v>
      </c>
    </row>
    <row r="279" spans="1:10" x14ac:dyDescent="0.2">
      <c r="A279" s="2" t="s">
        <v>91</v>
      </c>
      <c r="B279" s="2" t="s">
        <v>92</v>
      </c>
      <c r="C279" s="62">
        <v>10</v>
      </c>
      <c r="D279" s="62">
        <v>10</v>
      </c>
      <c r="E279" s="62">
        <v>10</v>
      </c>
      <c r="F279" s="62">
        <v>9</v>
      </c>
      <c r="G279" s="62">
        <v>10</v>
      </c>
      <c r="H279" s="62">
        <v>49</v>
      </c>
      <c r="I279" s="62">
        <v>98</v>
      </c>
      <c r="J279" s="2" t="s">
        <v>40</v>
      </c>
    </row>
    <row r="280" spans="1:10" x14ac:dyDescent="0.2">
      <c r="A280" s="2" t="s">
        <v>91</v>
      </c>
      <c r="B280" s="2" t="s">
        <v>92</v>
      </c>
      <c r="C280" s="62">
        <v>9</v>
      </c>
      <c r="D280" s="62">
        <v>8</v>
      </c>
      <c r="E280" s="62">
        <v>9</v>
      </c>
      <c r="F280" s="62">
        <v>5</v>
      </c>
      <c r="G280" s="62">
        <v>8</v>
      </c>
      <c r="H280" s="62">
        <v>39</v>
      </c>
      <c r="I280" s="62">
        <v>78</v>
      </c>
      <c r="J280" s="2" t="s">
        <v>40</v>
      </c>
    </row>
    <row r="281" spans="1:10" x14ac:dyDescent="0.2">
      <c r="A281" s="2" t="s">
        <v>93</v>
      </c>
      <c r="B281" s="2" t="s">
        <v>94</v>
      </c>
      <c r="C281" s="62">
        <v>10</v>
      </c>
      <c r="D281" s="62">
        <v>8</v>
      </c>
      <c r="E281" s="62">
        <v>10</v>
      </c>
      <c r="F281" s="62">
        <v>10</v>
      </c>
      <c r="G281" s="62">
        <v>9</v>
      </c>
      <c r="H281" s="62">
        <v>47</v>
      </c>
      <c r="I281" s="62">
        <v>94</v>
      </c>
      <c r="J281" s="2" t="s">
        <v>45</v>
      </c>
    </row>
    <row r="282" spans="1:10" x14ac:dyDescent="0.2">
      <c r="A282" s="2" t="s">
        <v>93</v>
      </c>
      <c r="B282" s="2" t="s">
        <v>94</v>
      </c>
      <c r="C282" s="62">
        <v>8</v>
      </c>
      <c r="D282" s="62">
        <v>8</v>
      </c>
      <c r="E282" s="62">
        <v>8</v>
      </c>
      <c r="F282" s="62">
        <v>8</v>
      </c>
      <c r="G282" s="62">
        <v>10</v>
      </c>
      <c r="H282" s="62">
        <v>42</v>
      </c>
      <c r="I282" s="62">
        <v>84</v>
      </c>
      <c r="J282" s="2" t="s">
        <v>45</v>
      </c>
    </row>
    <row r="283" spans="1:10" x14ac:dyDescent="0.2">
      <c r="A283" s="2" t="s">
        <v>93</v>
      </c>
      <c r="B283" s="2" t="s">
        <v>94</v>
      </c>
      <c r="C283" s="62">
        <v>8</v>
      </c>
      <c r="D283" s="62">
        <v>7</v>
      </c>
      <c r="E283" s="62">
        <v>6</v>
      </c>
      <c r="F283" s="62">
        <v>8</v>
      </c>
      <c r="G283" s="62">
        <v>7</v>
      </c>
      <c r="H283" s="62">
        <v>36</v>
      </c>
      <c r="I283" s="62">
        <v>72</v>
      </c>
      <c r="J283" s="2" t="s">
        <v>45</v>
      </c>
    </row>
    <row r="284" spans="1:10" x14ac:dyDescent="0.2">
      <c r="A284" s="2" t="s">
        <v>93</v>
      </c>
      <c r="B284" s="2" t="s">
        <v>94</v>
      </c>
      <c r="C284" s="62">
        <v>8</v>
      </c>
      <c r="D284" s="62">
        <v>7</v>
      </c>
      <c r="E284" s="62">
        <v>7</v>
      </c>
      <c r="F284" s="62">
        <v>5</v>
      </c>
      <c r="G284" s="62">
        <v>6</v>
      </c>
      <c r="H284" s="62">
        <v>33</v>
      </c>
      <c r="I284" s="62">
        <v>66</v>
      </c>
      <c r="J284" s="2" t="s">
        <v>45</v>
      </c>
    </row>
    <row r="285" spans="1:10" x14ac:dyDescent="0.2">
      <c r="A285" s="2" t="s">
        <v>93</v>
      </c>
      <c r="B285" s="2" t="s">
        <v>94</v>
      </c>
      <c r="C285" s="62">
        <v>8</v>
      </c>
      <c r="D285" s="62">
        <v>7</v>
      </c>
      <c r="E285" s="62">
        <v>7</v>
      </c>
      <c r="F285" s="62">
        <v>8</v>
      </c>
      <c r="G285" s="62">
        <v>7</v>
      </c>
      <c r="H285" s="62">
        <v>37</v>
      </c>
      <c r="I285" s="62">
        <v>74</v>
      </c>
      <c r="J285" s="2" t="s">
        <v>45</v>
      </c>
    </row>
    <row r="286" spans="1:10" x14ac:dyDescent="0.2">
      <c r="A286" s="2" t="s">
        <v>93</v>
      </c>
      <c r="B286" s="2" t="s">
        <v>94</v>
      </c>
      <c r="C286" s="62">
        <v>9</v>
      </c>
      <c r="D286" s="62">
        <v>8</v>
      </c>
      <c r="E286" s="62">
        <v>8</v>
      </c>
      <c r="F286" s="62">
        <v>8</v>
      </c>
      <c r="G286" s="62">
        <v>8</v>
      </c>
      <c r="H286" s="62">
        <v>41</v>
      </c>
      <c r="I286" s="62">
        <v>82</v>
      </c>
      <c r="J286" s="2" t="s">
        <v>45</v>
      </c>
    </row>
    <row r="287" spans="1:10" x14ac:dyDescent="0.2">
      <c r="A287" s="2" t="s">
        <v>93</v>
      </c>
      <c r="B287" s="2" t="s">
        <v>94</v>
      </c>
      <c r="C287" s="62">
        <v>8</v>
      </c>
      <c r="D287" s="62">
        <v>9</v>
      </c>
      <c r="E287" s="62">
        <v>7</v>
      </c>
      <c r="F287" s="62">
        <v>8</v>
      </c>
      <c r="G287" s="62">
        <v>9</v>
      </c>
      <c r="H287" s="62">
        <v>41</v>
      </c>
      <c r="I287" s="62">
        <v>82</v>
      </c>
      <c r="J287" s="2" t="s">
        <v>45</v>
      </c>
    </row>
    <row r="288" spans="1:10" x14ac:dyDescent="0.2">
      <c r="A288" s="2" t="s">
        <v>93</v>
      </c>
      <c r="B288" s="2" t="s">
        <v>94</v>
      </c>
      <c r="C288" s="62">
        <v>9</v>
      </c>
      <c r="D288" s="62">
        <v>8</v>
      </c>
      <c r="E288" s="62">
        <v>9</v>
      </c>
      <c r="F288" s="62">
        <v>8</v>
      </c>
      <c r="G288" s="62">
        <v>9</v>
      </c>
      <c r="H288" s="62">
        <v>43</v>
      </c>
      <c r="I288" s="62">
        <v>86</v>
      </c>
      <c r="J288" s="2" t="s">
        <v>45</v>
      </c>
    </row>
    <row r="289" spans="1:10" x14ac:dyDescent="0.2">
      <c r="A289" s="2" t="s">
        <v>93</v>
      </c>
      <c r="B289" s="2" t="s">
        <v>94</v>
      </c>
      <c r="C289" s="62">
        <v>8</v>
      </c>
      <c r="D289" s="62">
        <v>8</v>
      </c>
      <c r="E289" s="62">
        <v>9</v>
      </c>
      <c r="F289" s="62">
        <v>7</v>
      </c>
      <c r="G289" s="62">
        <v>9</v>
      </c>
      <c r="H289" s="62">
        <v>41</v>
      </c>
      <c r="I289" s="62">
        <v>82</v>
      </c>
      <c r="J289" s="2" t="s">
        <v>45</v>
      </c>
    </row>
    <row r="290" spans="1:10" x14ac:dyDescent="0.2">
      <c r="A290" s="2" t="s">
        <v>95</v>
      </c>
      <c r="B290" s="2" t="s">
        <v>96</v>
      </c>
      <c r="C290" s="62">
        <v>10</v>
      </c>
      <c r="D290" s="62">
        <v>10</v>
      </c>
      <c r="E290" s="62">
        <v>9</v>
      </c>
      <c r="F290" s="62">
        <v>10</v>
      </c>
      <c r="G290" s="62">
        <v>10</v>
      </c>
      <c r="H290" s="62">
        <v>49</v>
      </c>
      <c r="I290" s="62">
        <v>98</v>
      </c>
      <c r="J290" s="2" t="s">
        <v>32</v>
      </c>
    </row>
    <row r="291" spans="1:10" x14ac:dyDescent="0.2">
      <c r="A291" s="2" t="s">
        <v>95</v>
      </c>
      <c r="B291" s="2" t="s">
        <v>96</v>
      </c>
      <c r="C291" s="62">
        <v>10</v>
      </c>
      <c r="D291" s="62">
        <v>10</v>
      </c>
      <c r="E291" s="62">
        <v>10</v>
      </c>
      <c r="F291" s="62">
        <v>9</v>
      </c>
      <c r="G291" s="62">
        <v>10</v>
      </c>
      <c r="H291" s="62">
        <v>49</v>
      </c>
      <c r="I291" s="62">
        <v>98</v>
      </c>
      <c r="J291" s="2" t="s">
        <v>32</v>
      </c>
    </row>
    <row r="292" spans="1:10" x14ac:dyDescent="0.2">
      <c r="A292" s="2" t="s">
        <v>95</v>
      </c>
      <c r="B292" s="2" t="s">
        <v>96</v>
      </c>
      <c r="C292" s="62">
        <v>9</v>
      </c>
      <c r="D292" s="62">
        <v>9</v>
      </c>
      <c r="E292" s="62">
        <v>9</v>
      </c>
      <c r="F292" s="62">
        <v>10</v>
      </c>
      <c r="G292" s="62">
        <v>8</v>
      </c>
      <c r="H292" s="62">
        <v>45</v>
      </c>
      <c r="I292" s="62">
        <v>90</v>
      </c>
      <c r="J292" s="2" t="s">
        <v>32</v>
      </c>
    </row>
    <row r="293" spans="1:10" x14ac:dyDescent="0.2">
      <c r="A293" s="2" t="s">
        <v>95</v>
      </c>
      <c r="B293" s="2" t="s">
        <v>96</v>
      </c>
      <c r="C293" s="62">
        <v>9</v>
      </c>
      <c r="D293" s="62">
        <v>8</v>
      </c>
      <c r="E293" s="62">
        <v>8</v>
      </c>
      <c r="F293" s="62">
        <v>5</v>
      </c>
      <c r="G293" s="62">
        <v>8</v>
      </c>
      <c r="H293" s="62">
        <v>38</v>
      </c>
      <c r="I293" s="62">
        <v>76</v>
      </c>
      <c r="J293" s="2" t="s">
        <v>32</v>
      </c>
    </row>
    <row r="294" spans="1:10" x14ac:dyDescent="0.2">
      <c r="A294" s="2" t="s">
        <v>95</v>
      </c>
      <c r="B294" s="2" t="s">
        <v>96</v>
      </c>
      <c r="C294" s="62">
        <v>8</v>
      </c>
      <c r="D294" s="62">
        <v>8</v>
      </c>
      <c r="E294" s="62">
        <v>7</v>
      </c>
      <c r="F294" s="62">
        <v>8</v>
      </c>
      <c r="G294" s="62">
        <v>8</v>
      </c>
      <c r="H294" s="62">
        <v>39</v>
      </c>
      <c r="I294" s="62">
        <v>78</v>
      </c>
      <c r="J294" s="2" t="s">
        <v>32</v>
      </c>
    </row>
    <row r="295" spans="1:10" x14ac:dyDescent="0.2">
      <c r="A295" s="2" t="s">
        <v>95</v>
      </c>
      <c r="B295" s="2" t="s">
        <v>96</v>
      </c>
      <c r="C295" s="62">
        <v>9</v>
      </c>
      <c r="D295" s="62">
        <v>8</v>
      </c>
      <c r="E295" s="62">
        <v>8</v>
      </c>
      <c r="F295" s="62">
        <v>8</v>
      </c>
      <c r="G295" s="62">
        <v>8</v>
      </c>
      <c r="H295" s="62">
        <v>41</v>
      </c>
      <c r="I295" s="62">
        <v>82</v>
      </c>
      <c r="J295" s="2" t="s">
        <v>32</v>
      </c>
    </row>
    <row r="296" spans="1:10" x14ac:dyDescent="0.2">
      <c r="A296" s="2" t="s">
        <v>95</v>
      </c>
      <c r="B296" s="2" t="s">
        <v>96</v>
      </c>
      <c r="C296" s="62">
        <v>10</v>
      </c>
      <c r="D296" s="62">
        <v>9</v>
      </c>
      <c r="E296" s="62">
        <v>9</v>
      </c>
      <c r="F296" s="62">
        <v>9</v>
      </c>
      <c r="G296" s="62">
        <v>10</v>
      </c>
      <c r="H296" s="62">
        <v>47</v>
      </c>
      <c r="I296" s="62">
        <v>94</v>
      </c>
      <c r="J296" s="2" t="s">
        <v>32</v>
      </c>
    </row>
    <row r="297" spans="1:10" x14ac:dyDescent="0.2">
      <c r="A297" s="2" t="s">
        <v>95</v>
      </c>
      <c r="B297" s="2" t="s">
        <v>96</v>
      </c>
      <c r="C297" s="62">
        <v>10</v>
      </c>
      <c r="D297" s="62">
        <v>10</v>
      </c>
      <c r="E297" s="62">
        <v>9</v>
      </c>
      <c r="F297" s="62">
        <v>10</v>
      </c>
      <c r="G297" s="62">
        <v>10</v>
      </c>
      <c r="H297" s="62">
        <v>49</v>
      </c>
      <c r="I297" s="62">
        <v>98</v>
      </c>
      <c r="J297" s="2" t="s">
        <v>32</v>
      </c>
    </row>
    <row r="298" spans="1:10" x14ac:dyDescent="0.2">
      <c r="A298" s="2" t="s">
        <v>95</v>
      </c>
      <c r="B298" s="2" t="s">
        <v>96</v>
      </c>
      <c r="C298" s="62">
        <v>10</v>
      </c>
      <c r="D298" s="62">
        <v>10</v>
      </c>
      <c r="E298" s="62">
        <v>9</v>
      </c>
      <c r="F298" s="62">
        <v>10</v>
      </c>
      <c r="G298" s="62">
        <v>9</v>
      </c>
      <c r="H298" s="62">
        <v>48</v>
      </c>
      <c r="I298" s="62">
        <v>96</v>
      </c>
      <c r="J298" s="2" t="s">
        <v>32</v>
      </c>
    </row>
    <row r="299" spans="1:10" x14ac:dyDescent="0.2">
      <c r="A299" s="2" t="s">
        <v>97</v>
      </c>
      <c r="B299" s="2" t="s">
        <v>98</v>
      </c>
      <c r="C299" s="62">
        <v>8</v>
      </c>
      <c r="D299" s="62">
        <v>10</v>
      </c>
      <c r="E299" s="62">
        <v>7</v>
      </c>
      <c r="F299" s="62">
        <v>10</v>
      </c>
      <c r="G299" s="62">
        <v>10</v>
      </c>
      <c r="H299" s="62">
        <v>45</v>
      </c>
      <c r="I299" s="62">
        <v>90</v>
      </c>
      <c r="J299" s="2" t="s">
        <v>32</v>
      </c>
    </row>
    <row r="300" spans="1:10" x14ac:dyDescent="0.2">
      <c r="A300" s="2" t="s">
        <v>97</v>
      </c>
      <c r="B300" s="2" t="s">
        <v>98</v>
      </c>
      <c r="C300" s="62">
        <v>10</v>
      </c>
      <c r="D300" s="62">
        <v>10</v>
      </c>
      <c r="E300" s="62">
        <v>10</v>
      </c>
      <c r="F300" s="62">
        <v>10</v>
      </c>
      <c r="G300" s="62">
        <v>10</v>
      </c>
      <c r="H300" s="62">
        <v>50</v>
      </c>
      <c r="I300" s="62">
        <v>100</v>
      </c>
      <c r="J300" s="2" t="s">
        <v>32</v>
      </c>
    </row>
    <row r="301" spans="1:10" x14ac:dyDescent="0.2">
      <c r="A301" s="2" t="s">
        <v>97</v>
      </c>
      <c r="B301" s="2" t="s">
        <v>98</v>
      </c>
      <c r="C301" s="62">
        <v>10</v>
      </c>
      <c r="D301" s="62">
        <v>9</v>
      </c>
      <c r="E301" s="62">
        <v>6</v>
      </c>
      <c r="F301" s="62">
        <v>9</v>
      </c>
      <c r="G301" s="62">
        <v>7</v>
      </c>
      <c r="H301" s="62">
        <v>41</v>
      </c>
      <c r="I301" s="62">
        <v>82</v>
      </c>
      <c r="J301" s="2" t="s">
        <v>32</v>
      </c>
    </row>
    <row r="302" spans="1:10" x14ac:dyDescent="0.2">
      <c r="A302" s="2" t="s">
        <v>97</v>
      </c>
      <c r="B302" s="2" t="s">
        <v>98</v>
      </c>
      <c r="C302" s="62">
        <v>9</v>
      </c>
      <c r="D302" s="62">
        <v>9</v>
      </c>
      <c r="E302" s="62">
        <v>8</v>
      </c>
      <c r="F302" s="62">
        <v>10</v>
      </c>
      <c r="G302" s="62">
        <v>6</v>
      </c>
      <c r="H302" s="62">
        <v>42</v>
      </c>
      <c r="I302" s="62">
        <v>84</v>
      </c>
      <c r="J302" s="2" t="s">
        <v>32</v>
      </c>
    </row>
    <row r="303" spans="1:10" x14ac:dyDescent="0.2">
      <c r="A303" s="2" t="s">
        <v>97</v>
      </c>
      <c r="B303" s="2" t="s">
        <v>98</v>
      </c>
      <c r="C303" s="62">
        <v>8</v>
      </c>
      <c r="D303" s="62">
        <v>7</v>
      </c>
      <c r="E303" s="62">
        <v>7</v>
      </c>
      <c r="F303" s="62">
        <v>8</v>
      </c>
      <c r="G303" s="62">
        <v>8</v>
      </c>
      <c r="H303" s="62">
        <v>38</v>
      </c>
      <c r="I303" s="62">
        <v>76</v>
      </c>
      <c r="J303" s="2" t="s">
        <v>32</v>
      </c>
    </row>
    <row r="304" spans="1:10" x14ac:dyDescent="0.2">
      <c r="A304" s="2" t="s">
        <v>97</v>
      </c>
      <c r="B304" s="2" t="s">
        <v>98</v>
      </c>
      <c r="C304" s="62">
        <v>8</v>
      </c>
      <c r="D304" s="62">
        <v>7</v>
      </c>
      <c r="E304" s="62">
        <v>8</v>
      </c>
      <c r="F304" s="62">
        <v>9</v>
      </c>
      <c r="G304" s="62">
        <v>8</v>
      </c>
      <c r="H304" s="62">
        <v>40</v>
      </c>
      <c r="I304" s="62">
        <v>80</v>
      </c>
      <c r="J304" s="2" t="s">
        <v>32</v>
      </c>
    </row>
    <row r="305" spans="1:10" x14ac:dyDescent="0.2">
      <c r="A305" s="2" t="s">
        <v>97</v>
      </c>
      <c r="B305" s="2" t="s">
        <v>98</v>
      </c>
      <c r="C305" s="62">
        <v>10</v>
      </c>
      <c r="D305" s="62">
        <v>8</v>
      </c>
      <c r="E305" s="62">
        <v>8</v>
      </c>
      <c r="F305" s="62">
        <v>10</v>
      </c>
      <c r="G305" s="62">
        <v>8</v>
      </c>
      <c r="H305" s="62">
        <v>44</v>
      </c>
      <c r="I305" s="62">
        <v>88</v>
      </c>
      <c r="J305" s="2" t="s">
        <v>32</v>
      </c>
    </row>
    <row r="306" spans="1:10" x14ac:dyDescent="0.2">
      <c r="A306" s="2" t="s">
        <v>97</v>
      </c>
      <c r="B306" s="2" t="s">
        <v>98</v>
      </c>
      <c r="C306" s="62">
        <v>10</v>
      </c>
      <c r="D306" s="62">
        <v>9</v>
      </c>
      <c r="E306" s="62">
        <v>8</v>
      </c>
      <c r="F306" s="62">
        <v>10</v>
      </c>
      <c r="G306" s="62">
        <v>8</v>
      </c>
      <c r="H306" s="62">
        <v>45</v>
      </c>
      <c r="I306" s="62">
        <v>90</v>
      </c>
      <c r="J306" s="2" t="s">
        <v>32</v>
      </c>
    </row>
    <row r="307" spans="1:10" x14ac:dyDescent="0.2">
      <c r="A307" s="2" t="s">
        <v>97</v>
      </c>
      <c r="B307" s="2" t="s">
        <v>98</v>
      </c>
      <c r="C307" s="62">
        <v>10</v>
      </c>
      <c r="D307" s="62">
        <v>10</v>
      </c>
      <c r="E307" s="62">
        <v>8</v>
      </c>
      <c r="F307" s="62">
        <v>10</v>
      </c>
      <c r="G307" s="62">
        <v>9</v>
      </c>
      <c r="H307" s="62">
        <v>47</v>
      </c>
      <c r="I307" s="62">
        <v>94</v>
      </c>
      <c r="J307" s="2" t="s">
        <v>32</v>
      </c>
    </row>
    <row r="308" spans="1:10" x14ac:dyDescent="0.2">
      <c r="A308" s="2" t="s">
        <v>99</v>
      </c>
      <c r="B308" s="2" t="s">
        <v>100</v>
      </c>
      <c r="C308" s="62">
        <v>10</v>
      </c>
      <c r="D308" s="62">
        <v>10</v>
      </c>
      <c r="E308" s="62">
        <v>10</v>
      </c>
      <c r="F308" s="62">
        <v>10</v>
      </c>
      <c r="G308" s="62">
        <v>10</v>
      </c>
      <c r="H308" s="62">
        <v>50</v>
      </c>
      <c r="I308" s="62">
        <v>100</v>
      </c>
      <c r="J308" s="2" t="s">
        <v>32</v>
      </c>
    </row>
    <row r="309" spans="1:10" x14ac:dyDescent="0.2">
      <c r="A309" s="2" t="s">
        <v>99</v>
      </c>
      <c r="B309" s="2" t="s">
        <v>100</v>
      </c>
      <c r="C309" s="62">
        <v>10</v>
      </c>
      <c r="D309" s="62">
        <v>10</v>
      </c>
      <c r="E309" s="62">
        <v>10</v>
      </c>
      <c r="F309" s="62">
        <v>8</v>
      </c>
      <c r="G309" s="62">
        <v>10</v>
      </c>
      <c r="H309" s="62">
        <v>48</v>
      </c>
      <c r="I309" s="62">
        <v>96</v>
      </c>
      <c r="J309" s="2" t="s">
        <v>32</v>
      </c>
    </row>
    <row r="310" spans="1:10" x14ac:dyDescent="0.2">
      <c r="A310" s="2" t="s">
        <v>99</v>
      </c>
      <c r="B310" s="2" t="s">
        <v>100</v>
      </c>
      <c r="C310" s="62">
        <v>6</v>
      </c>
      <c r="D310" s="62">
        <v>4</v>
      </c>
      <c r="E310" s="62">
        <v>5</v>
      </c>
      <c r="F310" s="62">
        <v>6</v>
      </c>
      <c r="G310" s="62">
        <v>5</v>
      </c>
      <c r="H310" s="62">
        <v>26</v>
      </c>
      <c r="I310" s="62">
        <v>52</v>
      </c>
      <c r="J310" s="2" t="s">
        <v>32</v>
      </c>
    </row>
    <row r="311" spans="1:10" x14ac:dyDescent="0.2">
      <c r="A311" s="2" t="s">
        <v>99</v>
      </c>
      <c r="B311" s="2" t="s">
        <v>100</v>
      </c>
      <c r="C311" s="62">
        <v>6</v>
      </c>
      <c r="D311" s="62">
        <v>8</v>
      </c>
      <c r="E311" s="62">
        <v>8</v>
      </c>
      <c r="F311" s="62">
        <v>6</v>
      </c>
      <c r="G311" s="62">
        <v>6</v>
      </c>
      <c r="H311" s="62">
        <v>34</v>
      </c>
      <c r="I311" s="62">
        <v>68</v>
      </c>
      <c r="J311" s="2" t="s">
        <v>32</v>
      </c>
    </row>
    <row r="312" spans="1:10" x14ac:dyDescent="0.2">
      <c r="A312" s="2" t="s">
        <v>99</v>
      </c>
      <c r="B312" s="2" t="s">
        <v>100</v>
      </c>
      <c r="C312" s="62">
        <v>8</v>
      </c>
      <c r="D312" s="62">
        <v>8</v>
      </c>
      <c r="E312" s="62">
        <v>8</v>
      </c>
      <c r="F312" s="62">
        <v>8</v>
      </c>
      <c r="G312" s="62">
        <v>8</v>
      </c>
      <c r="H312" s="62">
        <v>40</v>
      </c>
      <c r="I312" s="62">
        <v>80</v>
      </c>
      <c r="J312" s="2" t="s">
        <v>32</v>
      </c>
    </row>
    <row r="313" spans="1:10" x14ac:dyDescent="0.2">
      <c r="A313" s="2" t="s">
        <v>99</v>
      </c>
      <c r="B313" s="2" t="s">
        <v>100</v>
      </c>
      <c r="C313" s="62">
        <v>10</v>
      </c>
      <c r="D313" s="62">
        <v>10</v>
      </c>
      <c r="E313" s="62">
        <v>8</v>
      </c>
      <c r="F313" s="62">
        <v>8</v>
      </c>
      <c r="G313" s="62">
        <v>10</v>
      </c>
      <c r="H313" s="62">
        <v>46</v>
      </c>
      <c r="I313" s="62">
        <v>92</v>
      </c>
      <c r="J313" s="2" t="s">
        <v>32</v>
      </c>
    </row>
    <row r="314" spans="1:10" x14ac:dyDescent="0.2">
      <c r="A314" s="2" t="s">
        <v>99</v>
      </c>
      <c r="B314" s="2" t="s">
        <v>100</v>
      </c>
      <c r="C314" s="62">
        <v>7</v>
      </c>
      <c r="D314" s="62">
        <v>7</v>
      </c>
      <c r="E314" s="62">
        <v>6</v>
      </c>
      <c r="F314" s="62">
        <v>6</v>
      </c>
      <c r="G314" s="62">
        <v>8</v>
      </c>
      <c r="H314" s="62">
        <v>34</v>
      </c>
      <c r="I314" s="62">
        <v>68</v>
      </c>
      <c r="J314" s="2" t="s">
        <v>32</v>
      </c>
    </row>
    <row r="315" spans="1:10" x14ac:dyDescent="0.2">
      <c r="A315" s="2" t="s">
        <v>99</v>
      </c>
      <c r="B315" s="2" t="s">
        <v>100</v>
      </c>
      <c r="C315" s="62">
        <v>10</v>
      </c>
      <c r="D315" s="62">
        <v>10</v>
      </c>
      <c r="E315" s="62">
        <v>9</v>
      </c>
      <c r="F315" s="62">
        <v>10</v>
      </c>
      <c r="G315" s="62">
        <v>10</v>
      </c>
      <c r="H315" s="62">
        <v>49</v>
      </c>
      <c r="I315" s="62">
        <v>98</v>
      </c>
      <c r="J315" s="2" t="s">
        <v>32</v>
      </c>
    </row>
    <row r="316" spans="1:10" x14ac:dyDescent="0.2">
      <c r="A316" s="2" t="s">
        <v>99</v>
      </c>
      <c r="B316" s="2" t="s">
        <v>100</v>
      </c>
      <c r="C316" s="62">
        <v>8</v>
      </c>
      <c r="D316" s="62">
        <v>8</v>
      </c>
      <c r="E316" s="62">
        <v>8</v>
      </c>
      <c r="F316" s="62">
        <v>7</v>
      </c>
      <c r="G316" s="62">
        <v>8</v>
      </c>
      <c r="H316" s="62">
        <v>39</v>
      </c>
      <c r="I316" s="62">
        <v>78</v>
      </c>
      <c r="J316" s="2" t="s">
        <v>32</v>
      </c>
    </row>
    <row r="317" spans="1:10" x14ac:dyDescent="0.2">
      <c r="A317" s="2" t="s">
        <v>101</v>
      </c>
      <c r="B317" s="2" t="s">
        <v>102</v>
      </c>
      <c r="C317" s="62">
        <v>8</v>
      </c>
      <c r="D317" s="62">
        <v>9</v>
      </c>
      <c r="E317" s="62">
        <v>8</v>
      </c>
      <c r="F317" s="62">
        <v>10</v>
      </c>
      <c r="G317" s="62">
        <v>8</v>
      </c>
      <c r="H317" s="62">
        <v>43</v>
      </c>
      <c r="I317" s="62">
        <v>86</v>
      </c>
      <c r="J317" s="2" t="s">
        <v>32</v>
      </c>
    </row>
    <row r="318" spans="1:10" x14ac:dyDescent="0.2">
      <c r="A318" s="2" t="s">
        <v>101</v>
      </c>
      <c r="B318" s="2" t="s">
        <v>102</v>
      </c>
      <c r="C318" s="62">
        <v>10</v>
      </c>
      <c r="D318" s="62">
        <v>10</v>
      </c>
      <c r="E318" s="62">
        <v>10</v>
      </c>
      <c r="F318" s="62">
        <v>10</v>
      </c>
      <c r="G318" s="62">
        <v>10</v>
      </c>
      <c r="H318" s="62">
        <v>50</v>
      </c>
      <c r="I318" s="62">
        <v>100</v>
      </c>
      <c r="J318" s="2" t="s">
        <v>32</v>
      </c>
    </row>
    <row r="319" spans="1:10" x14ac:dyDescent="0.2">
      <c r="A319" s="2" t="s">
        <v>101</v>
      </c>
      <c r="B319" s="2" t="s">
        <v>102</v>
      </c>
      <c r="C319" s="62">
        <v>7</v>
      </c>
      <c r="D319" s="62">
        <v>6</v>
      </c>
      <c r="E319" s="62">
        <v>4</v>
      </c>
      <c r="F319" s="62">
        <v>9</v>
      </c>
      <c r="G319" s="62">
        <v>6</v>
      </c>
      <c r="H319" s="62">
        <v>32</v>
      </c>
      <c r="I319" s="62">
        <v>64</v>
      </c>
      <c r="J319" s="2" t="s">
        <v>32</v>
      </c>
    </row>
    <row r="320" spans="1:10" x14ac:dyDescent="0.2">
      <c r="A320" s="2" t="s">
        <v>101</v>
      </c>
      <c r="B320" s="2" t="s">
        <v>102</v>
      </c>
      <c r="C320" s="62">
        <v>7</v>
      </c>
      <c r="D320" s="62">
        <v>8</v>
      </c>
      <c r="E320" s="62">
        <v>9</v>
      </c>
      <c r="F320" s="62">
        <v>8</v>
      </c>
      <c r="G320" s="62">
        <v>3</v>
      </c>
      <c r="H320" s="62">
        <v>35</v>
      </c>
      <c r="I320" s="62">
        <v>70</v>
      </c>
      <c r="J320" s="2" t="s">
        <v>32</v>
      </c>
    </row>
    <row r="321" spans="1:10" x14ac:dyDescent="0.2">
      <c r="A321" s="2" t="s">
        <v>101</v>
      </c>
      <c r="B321" s="2" t="s">
        <v>102</v>
      </c>
      <c r="C321" s="62">
        <v>7</v>
      </c>
      <c r="D321" s="62">
        <v>7</v>
      </c>
      <c r="E321" s="62">
        <v>8</v>
      </c>
      <c r="F321" s="62">
        <v>8</v>
      </c>
      <c r="G321" s="62">
        <v>7</v>
      </c>
      <c r="H321" s="62">
        <v>37</v>
      </c>
      <c r="I321" s="62">
        <v>74</v>
      </c>
      <c r="J321" s="2" t="s">
        <v>32</v>
      </c>
    </row>
    <row r="322" spans="1:10" x14ac:dyDescent="0.2">
      <c r="A322" s="2" t="s">
        <v>101</v>
      </c>
      <c r="B322" s="2" t="s">
        <v>102</v>
      </c>
      <c r="C322" s="62">
        <v>8</v>
      </c>
      <c r="D322" s="62">
        <v>7</v>
      </c>
      <c r="E322" s="62">
        <v>7</v>
      </c>
      <c r="F322" s="62">
        <v>9</v>
      </c>
      <c r="G322" s="62">
        <v>9</v>
      </c>
      <c r="H322" s="62">
        <v>40</v>
      </c>
      <c r="I322" s="62">
        <v>80</v>
      </c>
      <c r="J322" s="2" t="s">
        <v>32</v>
      </c>
    </row>
    <row r="323" spans="1:10" x14ac:dyDescent="0.2">
      <c r="A323" s="2" t="s">
        <v>101</v>
      </c>
      <c r="B323" s="2" t="s">
        <v>102</v>
      </c>
      <c r="C323" s="62">
        <v>8</v>
      </c>
      <c r="D323" s="62">
        <v>6</v>
      </c>
      <c r="E323" s="62">
        <v>8</v>
      </c>
      <c r="F323" s="62">
        <v>7</v>
      </c>
      <c r="G323" s="62">
        <v>8</v>
      </c>
      <c r="H323" s="62">
        <v>37</v>
      </c>
      <c r="I323" s="62">
        <v>74</v>
      </c>
      <c r="J323" s="2" t="s">
        <v>32</v>
      </c>
    </row>
    <row r="324" spans="1:10" x14ac:dyDescent="0.2">
      <c r="A324" s="2" t="s">
        <v>101</v>
      </c>
      <c r="B324" s="2" t="s">
        <v>102</v>
      </c>
      <c r="C324" s="62">
        <v>9</v>
      </c>
      <c r="D324" s="62">
        <v>7</v>
      </c>
      <c r="E324" s="62">
        <v>7</v>
      </c>
      <c r="F324" s="62">
        <v>10</v>
      </c>
      <c r="G324" s="62">
        <v>7</v>
      </c>
      <c r="H324" s="62">
        <v>40</v>
      </c>
      <c r="I324" s="62">
        <v>80</v>
      </c>
      <c r="J324" s="2" t="s">
        <v>32</v>
      </c>
    </row>
    <row r="325" spans="1:10" x14ac:dyDescent="0.2">
      <c r="A325" s="2" t="s">
        <v>101</v>
      </c>
      <c r="B325" s="2" t="s">
        <v>102</v>
      </c>
      <c r="C325" s="62">
        <v>10</v>
      </c>
      <c r="D325" s="62">
        <v>8</v>
      </c>
      <c r="E325" s="62">
        <v>8</v>
      </c>
      <c r="F325" s="62">
        <v>10</v>
      </c>
      <c r="G325" s="62">
        <v>9</v>
      </c>
      <c r="H325" s="62">
        <v>45</v>
      </c>
      <c r="I325" s="62">
        <v>90</v>
      </c>
      <c r="J325" s="2" t="s">
        <v>32</v>
      </c>
    </row>
    <row r="326" spans="1:10" x14ac:dyDescent="0.2">
      <c r="A326" s="2" t="s">
        <v>103</v>
      </c>
      <c r="B326" s="2" t="s">
        <v>104</v>
      </c>
      <c r="C326" s="62">
        <v>6</v>
      </c>
      <c r="D326" s="62">
        <v>6</v>
      </c>
      <c r="E326" s="62">
        <v>7</v>
      </c>
      <c r="F326" s="62">
        <v>8</v>
      </c>
      <c r="G326" s="62">
        <v>8</v>
      </c>
      <c r="H326" s="62">
        <v>35</v>
      </c>
      <c r="I326" s="62">
        <v>70</v>
      </c>
      <c r="J326" s="2" t="s">
        <v>35</v>
      </c>
    </row>
    <row r="327" spans="1:10" x14ac:dyDescent="0.2">
      <c r="A327" s="2" t="s">
        <v>103</v>
      </c>
      <c r="B327" s="2" t="s">
        <v>104</v>
      </c>
      <c r="C327" s="62">
        <v>10</v>
      </c>
      <c r="D327" s="62">
        <v>9</v>
      </c>
      <c r="E327" s="62">
        <v>10</v>
      </c>
      <c r="F327" s="62">
        <v>10</v>
      </c>
      <c r="G327" s="62">
        <v>10</v>
      </c>
      <c r="H327" s="62">
        <v>49</v>
      </c>
      <c r="I327" s="62">
        <v>98</v>
      </c>
      <c r="J327" s="2" t="s">
        <v>35</v>
      </c>
    </row>
    <row r="328" spans="1:10" x14ac:dyDescent="0.2">
      <c r="A328" s="2" t="s">
        <v>103</v>
      </c>
      <c r="B328" s="2" t="s">
        <v>104</v>
      </c>
      <c r="C328" s="62">
        <v>8</v>
      </c>
      <c r="D328" s="62">
        <v>7</v>
      </c>
      <c r="E328" s="62">
        <v>7</v>
      </c>
      <c r="F328" s="62">
        <v>7</v>
      </c>
      <c r="G328" s="62">
        <v>8</v>
      </c>
      <c r="H328" s="62">
        <v>37</v>
      </c>
      <c r="I328" s="62">
        <v>74</v>
      </c>
      <c r="J328" s="2" t="s">
        <v>35</v>
      </c>
    </row>
    <row r="329" spans="1:10" x14ac:dyDescent="0.2">
      <c r="A329" s="2" t="s">
        <v>103</v>
      </c>
      <c r="B329" s="2" t="s">
        <v>104</v>
      </c>
      <c r="C329" s="62">
        <v>7</v>
      </c>
      <c r="D329" s="62">
        <v>6</v>
      </c>
      <c r="E329" s="62">
        <v>7</v>
      </c>
      <c r="F329" s="62">
        <v>8</v>
      </c>
      <c r="G329" s="62">
        <v>8</v>
      </c>
      <c r="H329" s="62">
        <v>36</v>
      </c>
      <c r="I329" s="62">
        <v>72</v>
      </c>
      <c r="J329" s="2" t="s">
        <v>35</v>
      </c>
    </row>
    <row r="330" spans="1:10" x14ac:dyDescent="0.2">
      <c r="A330" s="2" t="s">
        <v>103</v>
      </c>
      <c r="B330" s="2" t="s">
        <v>104</v>
      </c>
      <c r="C330" s="62">
        <v>7</v>
      </c>
      <c r="D330" s="62">
        <v>7</v>
      </c>
      <c r="E330" s="62">
        <v>7</v>
      </c>
      <c r="F330" s="62">
        <v>8</v>
      </c>
      <c r="G330" s="62">
        <v>8</v>
      </c>
      <c r="H330" s="62">
        <v>37</v>
      </c>
      <c r="I330" s="62">
        <v>74</v>
      </c>
      <c r="J330" s="2" t="s">
        <v>35</v>
      </c>
    </row>
    <row r="331" spans="1:10" x14ac:dyDescent="0.2">
      <c r="A331" s="2" t="s">
        <v>103</v>
      </c>
      <c r="B331" s="2" t="s">
        <v>104</v>
      </c>
      <c r="C331" s="62">
        <v>8</v>
      </c>
      <c r="D331" s="62">
        <v>8</v>
      </c>
      <c r="E331" s="62">
        <v>7</v>
      </c>
      <c r="F331" s="62">
        <v>7</v>
      </c>
      <c r="G331" s="62">
        <v>8</v>
      </c>
      <c r="H331" s="62">
        <v>38</v>
      </c>
      <c r="I331" s="62">
        <v>76</v>
      </c>
      <c r="J331" s="2" t="s">
        <v>35</v>
      </c>
    </row>
    <row r="332" spans="1:10" x14ac:dyDescent="0.2">
      <c r="A332" s="2" t="s">
        <v>103</v>
      </c>
      <c r="B332" s="2" t="s">
        <v>104</v>
      </c>
      <c r="C332" s="62">
        <v>7</v>
      </c>
      <c r="D332" s="62">
        <v>6</v>
      </c>
      <c r="E332" s="62">
        <v>6</v>
      </c>
      <c r="F332" s="62">
        <v>6</v>
      </c>
      <c r="G332" s="62">
        <v>7</v>
      </c>
      <c r="H332" s="62">
        <v>32</v>
      </c>
      <c r="I332" s="62">
        <v>64</v>
      </c>
      <c r="J332" s="2" t="s">
        <v>35</v>
      </c>
    </row>
    <row r="333" spans="1:10" x14ac:dyDescent="0.2">
      <c r="A333" s="2" t="s">
        <v>103</v>
      </c>
      <c r="B333" s="2" t="s">
        <v>104</v>
      </c>
      <c r="C333" s="62">
        <v>8</v>
      </c>
      <c r="D333" s="62">
        <v>7</v>
      </c>
      <c r="E333" s="62">
        <v>8</v>
      </c>
      <c r="F333" s="62">
        <v>8</v>
      </c>
      <c r="G333" s="62">
        <v>8</v>
      </c>
      <c r="H333" s="62">
        <v>39</v>
      </c>
      <c r="I333" s="62">
        <v>78</v>
      </c>
      <c r="J333" s="2" t="s">
        <v>35</v>
      </c>
    </row>
    <row r="334" spans="1:10" x14ac:dyDescent="0.2">
      <c r="A334" s="2" t="s">
        <v>103</v>
      </c>
      <c r="B334" s="2" t="s">
        <v>104</v>
      </c>
      <c r="C334" s="62">
        <v>7</v>
      </c>
      <c r="D334" s="62">
        <v>8</v>
      </c>
      <c r="E334" s="62">
        <v>7</v>
      </c>
      <c r="F334" s="62">
        <v>6</v>
      </c>
      <c r="G334" s="62">
        <v>8</v>
      </c>
      <c r="H334" s="62">
        <v>36</v>
      </c>
      <c r="I334" s="62">
        <v>72</v>
      </c>
      <c r="J334" s="2" t="s">
        <v>35</v>
      </c>
    </row>
    <row r="335" spans="1:10" x14ac:dyDescent="0.2">
      <c r="A335" s="2" t="s">
        <v>105</v>
      </c>
      <c r="B335" s="2" t="s">
        <v>106</v>
      </c>
      <c r="C335" s="62">
        <v>10</v>
      </c>
      <c r="D335" s="62">
        <v>10</v>
      </c>
      <c r="E335" s="62">
        <v>10</v>
      </c>
      <c r="F335" s="62">
        <v>10</v>
      </c>
      <c r="G335" s="62">
        <v>10</v>
      </c>
      <c r="H335" s="62">
        <v>50</v>
      </c>
      <c r="I335" s="62">
        <v>100</v>
      </c>
      <c r="J335" s="2" t="s">
        <v>40</v>
      </c>
    </row>
    <row r="336" spans="1:10" x14ac:dyDescent="0.2">
      <c r="A336" s="2" t="s">
        <v>105</v>
      </c>
      <c r="B336" s="2" t="s">
        <v>106</v>
      </c>
      <c r="C336" s="62">
        <v>8</v>
      </c>
      <c r="D336" s="62">
        <v>8</v>
      </c>
      <c r="E336" s="62">
        <v>8</v>
      </c>
      <c r="F336" s="62">
        <v>6</v>
      </c>
      <c r="G336" s="62">
        <v>6</v>
      </c>
      <c r="H336" s="62">
        <v>36</v>
      </c>
      <c r="I336" s="62">
        <v>72</v>
      </c>
      <c r="J336" s="2" t="s">
        <v>40</v>
      </c>
    </row>
    <row r="337" spans="1:10" x14ac:dyDescent="0.2">
      <c r="A337" s="2" t="s">
        <v>105</v>
      </c>
      <c r="B337" s="2" t="s">
        <v>106</v>
      </c>
      <c r="C337" s="62">
        <v>9</v>
      </c>
      <c r="D337" s="62">
        <v>8</v>
      </c>
      <c r="E337" s="62">
        <v>8</v>
      </c>
      <c r="F337" s="62">
        <v>10</v>
      </c>
      <c r="G337" s="62">
        <v>8</v>
      </c>
      <c r="H337" s="62">
        <v>43</v>
      </c>
      <c r="I337" s="62">
        <v>86</v>
      </c>
      <c r="J337" s="2" t="s">
        <v>40</v>
      </c>
    </row>
    <row r="338" spans="1:10" x14ac:dyDescent="0.2">
      <c r="A338" s="2" t="s">
        <v>105</v>
      </c>
      <c r="B338" s="2" t="s">
        <v>106</v>
      </c>
      <c r="C338" s="62">
        <v>9</v>
      </c>
      <c r="D338" s="62">
        <v>8</v>
      </c>
      <c r="E338" s="62">
        <v>8</v>
      </c>
      <c r="F338" s="62">
        <v>5</v>
      </c>
      <c r="G338" s="62">
        <v>9</v>
      </c>
      <c r="H338" s="62">
        <v>39</v>
      </c>
      <c r="I338" s="62">
        <v>78</v>
      </c>
      <c r="J338" s="2" t="s">
        <v>40</v>
      </c>
    </row>
    <row r="339" spans="1:10" x14ac:dyDescent="0.2">
      <c r="A339" s="2" t="s">
        <v>105</v>
      </c>
      <c r="B339" s="2" t="s">
        <v>106</v>
      </c>
      <c r="C339" s="62">
        <v>8</v>
      </c>
      <c r="D339" s="62">
        <v>8</v>
      </c>
      <c r="E339" s="62">
        <v>7</v>
      </c>
      <c r="F339" s="62">
        <v>8</v>
      </c>
      <c r="G339" s="62">
        <v>8</v>
      </c>
      <c r="H339" s="62">
        <v>39</v>
      </c>
      <c r="I339" s="62">
        <v>78</v>
      </c>
      <c r="J339" s="2" t="s">
        <v>40</v>
      </c>
    </row>
    <row r="340" spans="1:10" x14ac:dyDescent="0.2">
      <c r="A340" s="2" t="s">
        <v>105</v>
      </c>
      <c r="B340" s="2" t="s">
        <v>106</v>
      </c>
      <c r="C340" s="62">
        <v>10</v>
      </c>
      <c r="D340" s="62">
        <v>9</v>
      </c>
      <c r="E340" s="62">
        <v>9</v>
      </c>
      <c r="F340" s="62">
        <v>8</v>
      </c>
      <c r="G340" s="62">
        <v>9</v>
      </c>
      <c r="H340" s="62">
        <v>45</v>
      </c>
      <c r="I340" s="62">
        <v>90</v>
      </c>
      <c r="J340" s="2" t="s">
        <v>40</v>
      </c>
    </row>
    <row r="341" spans="1:10" x14ac:dyDescent="0.2">
      <c r="A341" s="2" t="s">
        <v>105</v>
      </c>
      <c r="B341" s="2" t="s">
        <v>106</v>
      </c>
      <c r="C341" s="62">
        <v>9</v>
      </c>
      <c r="D341" s="62">
        <v>9</v>
      </c>
      <c r="E341" s="62">
        <v>9</v>
      </c>
      <c r="F341" s="62">
        <v>10</v>
      </c>
      <c r="G341" s="62">
        <v>10</v>
      </c>
      <c r="H341" s="62">
        <v>47</v>
      </c>
      <c r="I341" s="62">
        <v>94</v>
      </c>
      <c r="J341" s="2" t="s">
        <v>40</v>
      </c>
    </row>
    <row r="342" spans="1:10" x14ac:dyDescent="0.2">
      <c r="A342" s="2" t="s">
        <v>105</v>
      </c>
      <c r="B342" s="2" t="s">
        <v>106</v>
      </c>
      <c r="C342" s="62">
        <v>10</v>
      </c>
      <c r="D342" s="62">
        <v>10</v>
      </c>
      <c r="E342" s="62">
        <v>10</v>
      </c>
      <c r="F342" s="62">
        <v>9</v>
      </c>
      <c r="G342" s="62">
        <v>10</v>
      </c>
      <c r="H342" s="62">
        <v>49</v>
      </c>
      <c r="I342" s="62">
        <v>98</v>
      </c>
      <c r="J342" s="2" t="s">
        <v>40</v>
      </c>
    </row>
    <row r="343" spans="1:10" x14ac:dyDescent="0.2">
      <c r="A343" s="2" t="s">
        <v>105</v>
      </c>
      <c r="B343" s="2" t="s">
        <v>106</v>
      </c>
      <c r="C343" s="62">
        <v>10</v>
      </c>
      <c r="D343" s="62">
        <v>9</v>
      </c>
      <c r="E343" s="62">
        <v>8</v>
      </c>
      <c r="F343" s="62">
        <v>8</v>
      </c>
      <c r="G343" s="62">
        <v>8</v>
      </c>
      <c r="H343" s="62">
        <v>43</v>
      </c>
      <c r="I343" s="62">
        <v>86</v>
      </c>
      <c r="J343" s="2" t="s">
        <v>40</v>
      </c>
    </row>
    <row r="344" spans="1:10" x14ac:dyDescent="0.2">
      <c r="A344" s="2" t="s">
        <v>107</v>
      </c>
      <c r="B344" s="2" t="s">
        <v>108</v>
      </c>
      <c r="C344" s="62">
        <v>10</v>
      </c>
      <c r="D344" s="62">
        <v>10</v>
      </c>
      <c r="E344" s="62">
        <v>9</v>
      </c>
      <c r="F344" s="62">
        <v>9</v>
      </c>
      <c r="G344" s="62">
        <v>9</v>
      </c>
      <c r="H344" s="62">
        <v>47</v>
      </c>
      <c r="I344" s="62">
        <v>94</v>
      </c>
      <c r="J344" s="2" t="s">
        <v>35</v>
      </c>
    </row>
    <row r="345" spans="1:10" x14ac:dyDescent="0.2">
      <c r="A345" s="2" t="s">
        <v>107</v>
      </c>
      <c r="B345" s="2" t="s">
        <v>108</v>
      </c>
      <c r="C345" s="62">
        <v>10</v>
      </c>
      <c r="D345" s="62">
        <v>10</v>
      </c>
      <c r="E345" s="62">
        <v>10</v>
      </c>
      <c r="F345" s="62">
        <v>6</v>
      </c>
      <c r="G345" s="62">
        <v>10</v>
      </c>
      <c r="H345" s="62">
        <v>46</v>
      </c>
      <c r="I345" s="62">
        <v>92</v>
      </c>
      <c r="J345" s="2" t="s">
        <v>35</v>
      </c>
    </row>
    <row r="346" spans="1:10" x14ac:dyDescent="0.2">
      <c r="A346" s="2" t="s">
        <v>107</v>
      </c>
      <c r="B346" s="2" t="s">
        <v>108</v>
      </c>
      <c r="C346" s="62">
        <v>10</v>
      </c>
      <c r="D346" s="62">
        <v>9</v>
      </c>
      <c r="E346" s="62">
        <v>9</v>
      </c>
      <c r="F346" s="62">
        <v>10</v>
      </c>
      <c r="G346" s="62">
        <v>9</v>
      </c>
      <c r="H346" s="62">
        <v>47</v>
      </c>
      <c r="I346" s="62">
        <v>94</v>
      </c>
      <c r="J346" s="2" t="s">
        <v>35</v>
      </c>
    </row>
    <row r="347" spans="1:10" x14ac:dyDescent="0.2">
      <c r="A347" s="2" t="s">
        <v>107</v>
      </c>
      <c r="B347" s="2" t="s">
        <v>108</v>
      </c>
      <c r="C347" s="62">
        <v>9</v>
      </c>
      <c r="D347" s="62">
        <v>9</v>
      </c>
      <c r="E347" s="62">
        <v>6</v>
      </c>
      <c r="F347" s="62">
        <v>8</v>
      </c>
      <c r="G347" s="62">
        <v>9</v>
      </c>
      <c r="H347" s="62">
        <v>41</v>
      </c>
      <c r="I347" s="62">
        <v>82</v>
      </c>
      <c r="J347" s="2" t="s">
        <v>35</v>
      </c>
    </row>
    <row r="348" spans="1:10" x14ac:dyDescent="0.2">
      <c r="A348" s="2" t="s">
        <v>107</v>
      </c>
      <c r="B348" s="2" t="s">
        <v>108</v>
      </c>
      <c r="C348" s="62">
        <v>8</v>
      </c>
      <c r="D348" s="62">
        <v>8</v>
      </c>
      <c r="E348" s="62">
        <v>7</v>
      </c>
      <c r="F348" s="62">
        <v>8</v>
      </c>
      <c r="G348" s="62">
        <v>8</v>
      </c>
      <c r="H348" s="62">
        <v>39</v>
      </c>
      <c r="I348" s="62">
        <v>78</v>
      </c>
      <c r="J348" s="2" t="s">
        <v>35</v>
      </c>
    </row>
    <row r="349" spans="1:10" x14ac:dyDescent="0.2">
      <c r="A349" s="2" t="s">
        <v>107</v>
      </c>
      <c r="B349" s="2" t="s">
        <v>108</v>
      </c>
      <c r="C349" s="62">
        <v>10</v>
      </c>
      <c r="D349" s="62">
        <v>9</v>
      </c>
      <c r="E349" s="62">
        <v>9</v>
      </c>
      <c r="F349" s="62">
        <v>9</v>
      </c>
      <c r="G349" s="62">
        <v>10</v>
      </c>
      <c r="H349" s="62">
        <v>47</v>
      </c>
      <c r="I349" s="62">
        <v>94</v>
      </c>
      <c r="J349" s="2" t="s">
        <v>35</v>
      </c>
    </row>
    <row r="350" spans="1:10" x14ac:dyDescent="0.2">
      <c r="A350" s="2" t="s">
        <v>107</v>
      </c>
      <c r="B350" s="2" t="s">
        <v>108</v>
      </c>
      <c r="C350" s="62">
        <v>9</v>
      </c>
      <c r="D350" s="62">
        <v>9</v>
      </c>
      <c r="E350" s="62">
        <v>9</v>
      </c>
      <c r="F350" s="62">
        <v>8</v>
      </c>
      <c r="G350" s="62">
        <v>10</v>
      </c>
      <c r="H350" s="62">
        <v>45</v>
      </c>
      <c r="I350" s="62">
        <v>90</v>
      </c>
      <c r="J350" s="2" t="s">
        <v>35</v>
      </c>
    </row>
    <row r="351" spans="1:10" x14ac:dyDescent="0.2">
      <c r="A351" s="2" t="s">
        <v>107</v>
      </c>
      <c r="B351" s="2" t="s">
        <v>108</v>
      </c>
      <c r="C351" s="62">
        <v>10</v>
      </c>
      <c r="D351" s="62">
        <v>10</v>
      </c>
      <c r="E351" s="62">
        <v>10</v>
      </c>
      <c r="F351" s="62">
        <v>10</v>
      </c>
      <c r="G351" s="62">
        <v>10</v>
      </c>
      <c r="H351" s="62">
        <v>50</v>
      </c>
      <c r="I351" s="62">
        <v>100</v>
      </c>
      <c r="J351" s="2" t="s">
        <v>35</v>
      </c>
    </row>
    <row r="352" spans="1:10" x14ac:dyDescent="0.2">
      <c r="A352" s="2" t="s">
        <v>107</v>
      </c>
      <c r="B352" s="2" t="s">
        <v>108</v>
      </c>
      <c r="C352" s="62">
        <v>10</v>
      </c>
      <c r="D352" s="62">
        <v>9</v>
      </c>
      <c r="E352" s="62">
        <v>8</v>
      </c>
      <c r="F352" s="62">
        <v>8</v>
      </c>
      <c r="G352" s="62">
        <v>9</v>
      </c>
      <c r="H352" s="62">
        <v>44</v>
      </c>
      <c r="I352" s="62">
        <v>88</v>
      </c>
      <c r="J352" s="2" t="s">
        <v>35</v>
      </c>
    </row>
    <row r="353" spans="1:10" x14ac:dyDescent="0.2">
      <c r="A353" s="2" t="s">
        <v>109</v>
      </c>
      <c r="B353" s="2" t="s">
        <v>110</v>
      </c>
      <c r="C353" s="62">
        <v>10</v>
      </c>
      <c r="D353" s="62">
        <v>10</v>
      </c>
      <c r="E353" s="62">
        <v>6</v>
      </c>
      <c r="F353" s="62">
        <v>10</v>
      </c>
      <c r="G353" s="62">
        <v>8</v>
      </c>
      <c r="H353" s="62">
        <v>44</v>
      </c>
      <c r="I353" s="62">
        <v>88</v>
      </c>
      <c r="J353" s="2" t="s">
        <v>40</v>
      </c>
    </row>
    <row r="354" spans="1:10" x14ac:dyDescent="0.2">
      <c r="A354" s="2" t="s">
        <v>109</v>
      </c>
      <c r="B354" s="2" t="s">
        <v>110</v>
      </c>
      <c r="C354" s="62">
        <v>10</v>
      </c>
      <c r="D354" s="62">
        <v>10</v>
      </c>
      <c r="E354" s="62">
        <v>10</v>
      </c>
      <c r="F354" s="62">
        <v>10</v>
      </c>
      <c r="G354" s="62">
        <v>9</v>
      </c>
      <c r="H354" s="62">
        <v>49</v>
      </c>
      <c r="I354" s="62">
        <v>98</v>
      </c>
      <c r="J354" s="2" t="s">
        <v>40</v>
      </c>
    </row>
    <row r="355" spans="1:10" x14ac:dyDescent="0.2">
      <c r="A355" s="2" t="s">
        <v>109</v>
      </c>
      <c r="B355" s="2" t="s">
        <v>110</v>
      </c>
      <c r="C355" s="62">
        <v>8</v>
      </c>
      <c r="D355" s="62">
        <v>6</v>
      </c>
      <c r="E355" s="62">
        <v>3</v>
      </c>
      <c r="F355" s="62">
        <v>8</v>
      </c>
      <c r="G355" s="62">
        <v>2</v>
      </c>
      <c r="H355" s="62">
        <v>27</v>
      </c>
      <c r="I355" s="62">
        <v>54</v>
      </c>
      <c r="J355" s="2" t="s">
        <v>40</v>
      </c>
    </row>
    <row r="356" spans="1:10" x14ac:dyDescent="0.2">
      <c r="A356" s="2" t="s">
        <v>109</v>
      </c>
      <c r="B356" s="2" t="s">
        <v>110</v>
      </c>
      <c r="C356" s="62">
        <v>9</v>
      </c>
      <c r="D356" s="62">
        <v>9</v>
      </c>
      <c r="E356" s="62">
        <v>7</v>
      </c>
      <c r="F356" s="62">
        <v>8</v>
      </c>
      <c r="G356" s="62">
        <v>8</v>
      </c>
      <c r="H356" s="62">
        <v>41</v>
      </c>
      <c r="I356" s="62">
        <v>82</v>
      </c>
      <c r="J356" s="2" t="s">
        <v>40</v>
      </c>
    </row>
    <row r="357" spans="1:10" x14ac:dyDescent="0.2">
      <c r="A357" s="2" t="s">
        <v>109</v>
      </c>
      <c r="B357" s="2" t="s">
        <v>110</v>
      </c>
      <c r="C357" s="62">
        <v>8</v>
      </c>
      <c r="D357" s="62">
        <v>8</v>
      </c>
      <c r="E357" s="62">
        <v>7</v>
      </c>
      <c r="F357" s="62">
        <v>8</v>
      </c>
      <c r="G357" s="62">
        <v>8</v>
      </c>
      <c r="H357" s="62">
        <v>39</v>
      </c>
      <c r="I357" s="62">
        <v>78</v>
      </c>
      <c r="J357" s="2" t="s">
        <v>40</v>
      </c>
    </row>
    <row r="358" spans="1:10" x14ac:dyDescent="0.2">
      <c r="A358" s="2" t="s">
        <v>109</v>
      </c>
      <c r="B358" s="2" t="s">
        <v>110</v>
      </c>
      <c r="C358" s="62">
        <v>9</v>
      </c>
      <c r="D358" s="62">
        <v>8</v>
      </c>
      <c r="E358" s="62">
        <v>7</v>
      </c>
      <c r="F358" s="62">
        <v>8</v>
      </c>
      <c r="G358" s="62">
        <v>7</v>
      </c>
      <c r="H358" s="62">
        <v>39</v>
      </c>
      <c r="I358" s="62">
        <v>78</v>
      </c>
      <c r="J358" s="2" t="s">
        <v>40</v>
      </c>
    </row>
    <row r="359" spans="1:10" x14ac:dyDescent="0.2">
      <c r="A359" s="2" t="s">
        <v>109</v>
      </c>
      <c r="B359" s="2" t="s">
        <v>110</v>
      </c>
      <c r="C359" s="62">
        <v>8</v>
      </c>
      <c r="D359" s="62">
        <v>9</v>
      </c>
      <c r="E359" s="62">
        <v>9</v>
      </c>
      <c r="F359" s="62">
        <v>9</v>
      </c>
      <c r="G359" s="62">
        <v>8</v>
      </c>
      <c r="H359" s="62">
        <v>43</v>
      </c>
      <c r="I359" s="62">
        <v>86</v>
      </c>
      <c r="J359" s="2" t="s">
        <v>40</v>
      </c>
    </row>
    <row r="360" spans="1:10" x14ac:dyDescent="0.2">
      <c r="A360" s="2" t="s">
        <v>109</v>
      </c>
      <c r="B360" s="2" t="s">
        <v>110</v>
      </c>
      <c r="C360" s="62">
        <v>9</v>
      </c>
      <c r="D360" s="62">
        <v>9</v>
      </c>
      <c r="E360" s="62">
        <v>9</v>
      </c>
      <c r="F360" s="62">
        <v>10</v>
      </c>
      <c r="G360" s="62">
        <v>10</v>
      </c>
      <c r="H360" s="62">
        <v>47</v>
      </c>
      <c r="I360" s="62">
        <v>94</v>
      </c>
      <c r="J360" s="2" t="s">
        <v>40</v>
      </c>
    </row>
    <row r="361" spans="1:10" x14ac:dyDescent="0.2">
      <c r="A361" s="2" t="s">
        <v>109</v>
      </c>
      <c r="B361" s="2" t="s">
        <v>110</v>
      </c>
      <c r="C361" s="62">
        <v>9</v>
      </c>
      <c r="D361" s="62">
        <v>9</v>
      </c>
      <c r="E361" s="62">
        <v>7</v>
      </c>
      <c r="F361" s="62">
        <v>8</v>
      </c>
      <c r="G361" s="62">
        <v>8</v>
      </c>
      <c r="H361" s="62">
        <v>41</v>
      </c>
      <c r="I361" s="62">
        <v>82</v>
      </c>
      <c r="J361" s="2" t="s">
        <v>40</v>
      </c>
    </row>
    <row r="362" spans="1:10" x14ac:dyDescent="0.2">
      <c r="A362" s="2" t="s">
        <v>10</v>
      </c>
      <c r="B362" s="2" t="s">
        <v>111</v>
      </c>
      <c r="C362" s="62">
        <v>10</v>
      </c>
      <c r="D362" s="62">
        <v>10</v>
      </c>
      <c r="E362" s="62">
        <v>10</v>
      </c>
      <c r="F362" s="62">
        <v>10</v>
      </c>
      <c r="G362" s="62">
        <v>10</v>
      </c>
      <c r="H362" s="62">
        <v>50</v>
      </c>
      <c r="I362" s="62">
        <v>100</v>
      </c>
      <c r="J362" s="2" t="s">
        <v>32</v>
      </c>
    </row>
    <row r="363" spans="1:10" x14ac:dyDescent="0.2">
      <c r="A363" s="2" t="s">
        <v>10</v>
      </c>
      <c r="B363" s="2" t="s">
        <v>111</v>
      </c>
      <c r="C363" s="62">
        <v>6</v>
      </c>
      <c r="D363" s="62">
        <v>8</v>
      </c>
      <c r="E363" s="62">
        <v>7</v>
      </c>
      <c r="F363" s="62">
        <v>10</v>
      </c>
      <c r="G363" s="62">
        <v>8</v>
      </c>
      <c r="H363" s="62">
        <v>39</v>
      </c>
      <c r="I363" s="62">
        <v>78</v>
      </c>
      <c r="J363" s="2" t="s">
        <v>32</v>
      </c>
    </row>
    <row r="364" spans="1:10" x14ac:dyDescent="0.2">
      <c r="A364" s="2" t="s">
        <v>10</v>
      </c>
      <c r="B364" s="2" t="s">
        <v>111</v>
      </c>
      <c r="C364" s="62">
        <v>7</v>
      </c>
      <c r="D364" s="62">
        <v>7</v>
      </c>
      <c r="E364" s="62">
        <v>6</v>
      </c>
      <c r="F364" s="62">
        <v>9</v>
      </c>
      <c r="G364" s="62">
        <v>8</v>
      </c>
      <c r="H364" s="62">
        <v>37</v>
      </c>
      <c r="I364" s="62">
        <v>74</v>
      </c>
      <c r="J364" s="2" t="s">
        <v>32</v>
      </c>
    </row>
    <row r="365" spans="1:10" x14ac:dyDescent="0.2">
      <c r="A365" s="2" t="s">
        <v>10</v>
      </c>
      <c r="B365" s="2" t="s">
        <v>111</v>
      </c>
      <c r="C365" s="62">
        <v>7</v>
      </c>
      <c r="D365" s="62">
        <v>8</v>
      </c>
      <c r="E365" s="62">
        <v>8</v>
      </c>
      <c r="F365" s="62">
        <v>8</v>
      </c>
      <c r="G365" s="62">
        <v>6</v>
      </c>
      <c r="H365" s="62">
        <v>37</v>
      </c>
      <c r="I365" s="62">
        <v>74</v>
      </c>
      <c r="J365" s="2" t="s">
        <v>32</v>
      </c>
    </row>
    <row r="366" spans="1:10" x14ac:dyDescent="0.2">
      <c r="A366" s="2" t="s">
        <v>10</v>
      </c>
      <c r="B366" s="2" t="s">
        <v>111</v>
      </c>
      <c r="C366" s="62">
        <v>8</v>
      </c>
      <c r="D366" s="62">
        <v>8</v>
      </c>
      <c r="E366" s="62">
        <v>8</v>
      </c>
      <c r="F366" s="62">
        <v>9</v>
      </c>
      <c r="G366" s="62">
        <v>8</v>
      </c>
      <c r="H366" s="62">
        <v>41</v>
      </c>
      <c r="I366" s="62">
        <v>82</v>
      </c>
      <c r="J366" s="2" t="s">
        <v>32</v>
      </c>
    </row>
    <row r="367" spans="1:10" x14ac:dyDescent="0.2">
      <c r="A367" s="2" t="s">
        <v>10</v>
      </c>
      <c r="B367" s="2" t="s">
        <v>111</v>
      </c>
      <c r="C367" s="62">
        <v>9</v>
      </c>
      <c r="D367" s="62">
        <v>8</v>
      </c>
      <c r="E367" s="62">
        <v>10</v>
      </c>
      <c r="F367" s="62">
        <v>10</v>
      </c>
      <c r="G367" s="62">
        <v>10</v>
      </c>
      <c r="H367" s="62">
        <v>47</v>
      </c>
      <c r="I367" s="62">
        <v>94</v>
      </c>
      <c r="J367" s="2" t="s">
        <v>32</v>
      </c>
    </row>
    <row r="368" spans="1:10" x14ac:dyDescent="0.2">
      <c r="A368" s="2" t="s">
        <v>10</v>
      </c>
      <c r="B368" s="2" t="s">
        <v>111</v>
      </c>
      <c r="C368" s="62">
        <v>9</v>
      </c>
      <c r="D368" s="62">
        <v>8</v>
      </c>
      <c r="E368" s="62">
        <v>9</v>
      </c>
      <c r="F368" s="62">
        <v>10</v>
      </c>
      <c r="G368" s="62">
        <v>10</v>
      </c>
      <c r="H368" s="62">
        <v>46</v>
      </c>
      <c r="I368" s="62">
        <v>92</v>
      </c>
      <c r="J368" s="2" t="s">
        <v>32</v>
      </c>
    </row>
    <row r="369" spans="1:10" x14ac:dyDescent="0.2">
      <c r="A369" s="2" t="s">
        <v>10</v>
      </c>
      <c r="B369" s="2" t="s">
        <v>111</v>
      </c>
      <c r="C369" s="62">
        <v>10</v>
      </c>
      <c r="D369" s="62">
        <v>10</v>
      </c>
      <c r="E369" s="62">
        <v>10</v>
      </c>
      <c r="F369" s="62">
        <v>10</v>
      </c>
      <c r="G369" s="62">
        <v>10</v>
      </c>
      <c r="H369" s="62">
        <v>50</v>
      </c>
      <c r="I369" s="62">
        <v>100</v>
      </c>
      <c r="J369" s="2" t="s">
        <v>32</v>
      </c>
    </row>
    <row r="370" spans="1:10" x14ac:dyDescent="0.2">
      <c r="A370" s="2" t="s">
        <v>10</v>
      </c>
      <c r="B370" s="2" t="s">
        <v>111</v>
      </c>
      <c r="C370" s="62">
        <v>9</v>
      </c>
      <c r="D370" s="62">
        <v>8</v>
      </c>
      <c r="E370" s="62">
        <v>8</v>
      </c>
      <c r="F370" s="62">
        <v>10</v>
      </c>
      <c r="G370" s="62">
        <v>9</v>
      </c>
      <c r="H370" s="62">
        <v>44</v>
      </c>
      <c r="I370" s="62">
        <v>88</v>
      </c>
      <c r="J370" s="2" t="s">
        <v>32</v>
      </c>
    </row>
    <row r="371" spans="1:10" x14ac:dyDescent="0.2">
      <c r="A371" s="2" t="s">
        <v>112</v>
      </c>
      <c r="B371" s="2" t="s">
        <v>113</v>
      </c>
      <c r="C371" s="62">
        <v>10</v>
      </c>
      <c r="D371" s="62">
        <v>8</v>
      </c>
      <c r="E371" s="62">
        <v>10</v>
      </c>
      <c r="F371" s="62">
        <v>9</v>
      </c>
      <c r="G371" s="62">
        <v>10</v>
      </c>
      <c r="H371" s="62">
        <v>47</v>
      </c>
      <c r="I371" s="62">
        <v>94</v>
      </c>
      <c r="J371" s="2" t="s">
        <v>32</v>
      </c>
    </row>
    <row r="372" spans="1:10" x14ac:dyDescent="0.2">
      <c r="A372" s="2" t="s">
        <v>112</v>
      </c>
      <c r="B372" s="2" t="s">
        <v>113</v>
      </c>
      <c r="C372" s="62">
        <v>10</v>
      </c>
      <c r="D372" s="62">
        <v>10</v>
      </c>
      <c r="E372" s="62">
        <v>8</v>
      </c>
      <c r="F372" s="62">
        <v>8</v>
      </c>
      <c r="G372" s="62">
        <v>10</v>
      </c>
      <c r="H372" s="62">
        <v>46</v>
      </c>
      <c r="I372" s="62">
        <v>92</v>
      </c>
      <c r="J372" s="2" t="s">
        <v>32</v>
      </c>
    </row>
    <row r="373" spans="1:10" x14ac:dyDescent="0.2">
      <c r="A373" s="2" t="s">
        <v>112</v>
      </c>
      <c r="B373" s="2" t="s">
        <v>113</v>
      </c>
      <c r="C373" s="62">
        <v>9</v>
      </c>
      <c r="D373" s="62">
        <v>8</v>
      </c>
      <c r="E373" s="62">
        <v>8</v>
      </c>
      <c r="F373" s="62">
        <v>8</v>
      </c>
      <c r="G373" s="62">
        <v>9</v>
      </c>
      <c r="H373" s="62">
        <v>42</v>
      </c>
      <c r="I373" s="62">
        <v>84</v>
      </c>
      <c r="J373" s="2" t="s">
        <v>32</v>
      </c>
    </row>
    <row r="374" spans="1:10" x14ac:dyDescent="0.2">
      <c r="A374" s="2" t="s">
        <v>112</v>
      </c>
      <c r="B374" s="2" t="s">
        <v>113</v>
      </c>
      <c r="C374" s="62">
        <v>9</v>
      </c>
      <c r="D374" s="62">
        <v>7</v>
      </c>
      <c r="E374" s="62">
        <v>9</v>
      </c>
      <c r="F374" s="62">
        <v>6</v>
      </c>
      <c r="G374" s="62">
        <v>9</v>
      </c>
      <c r="H374" s="62">
        <v>40</v>
      </c>
      <c r="I374" s="62">
        <v>80</v>
      </c>
      <c r="J374" s="2" t="s">
        <v>32</v>
      </c>
    </row>
    <row r="375" spans="1:10" x14ac:dyDescent="0.2">
      <c r="A375" s="2" t="s">
        <v>112</v>
      </c>
      <c r="B375" s="2" t="s">
        <v>113</v>
      </c>
      <c r="C375" s="62">
        <v>7</v>
      </c>
      <c r="D375" s="62">
        <v>8</v>
      </c>
      <c r="E375" s="62">
        <v>7</v>
      </c>
      <c r="F375" s="62">
        <v>8</v>
      </c>
      <c r="G375" s="62">
        <v>8</v>
      </c>
      <c r="H375" s="62">
        <v>38</v>
      </c>
      <c r="I375" s="62">
        <v>76</v>
      </c>
      <c r="J375" s="2" t="s">
        <v>32</v>
      </c>
    </row>
    <row r="376" spans="1:10" x14ac:dyDescent="0.2">
      <c r="A376" s="2" t="s">
        <v>112</v>
      </c>
      <c r="B376" s="2" t="s">
        <v>113</v>
      </c>
      <c r="C376" s="62">
        <v>10</v>
      </c>
      <c r="D376" s="62">
        <v>10</v>
      </c>
      <c r="E376" s="62">
        <v>9</v>
      </c>
      <c r="F376" s="62">
        <v>8</v>
      </c>
      <c r="G376" s="62">
        <v>10</v>
      </c>
      <c r="H376" s="62">
        <v>47</v>
      </c>
      <c r="I376" s="62">
        <v>94</v>
      </c>
      <c r="J376" s="2" t="s">
        <v>32</v>
      </c>
    </row>
    <row r="377" spans="1:10" x14ac:dyDescent="0.2">
      <c r="A377" s="2" t="s">
        <v>112</v>
      </c>
      <c r="B377" s="2" t="s">
        <v>113</v>
      </c>
      <c r="C377" s="62">
        <v>9</v>
      </c>
      <c r="D377" s="62">
        <v>7</v>
      </c>
      <c r="E377" s="62">
        <v>7</v>
      </c>
      <c r="F377" s="62">
        <v>10</v>
      </c>
      <c r="G377" s="62">
        <v>8</v>
      </c>
      <c r="H377" s="62">
        <v>41</v>
      </c>
      <c r="I377" s="62">
        <v>82</v>
      </c>
      <c r="J377" s="2" t="s">
        <v>32</v>
      </c>
    </row>
    <row r="378" spans="1:10" x14ac:dyDescent="0.2">
      <c r="A378" s="2" t="s">
        <v>112</v>
      </c>
      <c r="B378" s="2" t="s">
        <v>113</v>
      </c>
      <c r="C378" s="62">
        <v>10</v>
      </c>
      <c r="D378" s="62">
        <v>9</v>
      </c>
      <c r="E378" s="62">
        <v>9</v>
      </c>
      <c r="F378" s="62">
        <v>10</v>
      </c>
      <c r="G378" s="62">
        <v>10</v>
      </c>
      <c r="H378" s="62">
        <v>48</v>
      </c>
      <c r="I378" s="62">
        <v>96</v>
      </c>
      <c r="J378" s="2" t="s">
        <v>32</v>
      </c>
    </row>
    <row r="379" spans="1:10" x14ac:dyDescent="0.2">
      <c r="A379" s="2" t="s">
        <v>112</v>
      </c>
      <c r="B379" s="2" t="s">
        <v>113</v>
      </c>
      <c r="C379" s="62">
        <v>10</v>
      </c>
      <c r="D379" s="62">
        <v>9</v>
      </c>
      <c r="E379" s="62">
        <v>9</v>
      </c>
      <c r="F379" s="62">
        <v>9</v>
      </c>
      <c r="G379" s="62">
        <v>10</v>
      </c>
      <c r="H379" s="62">
        <v>47</v>
      </c>
      <c r="I379" s="62">
        <v>94</v>
      </c>
      <c r="J379" s="2" t="s">
        <v>32</v>
      </c>
    </row>
    <row r="380" spans="1:10" x14ac:dyDescent="0.2">
      <c r="A380" s="2" t="s">
        <v>114</v>
      </c>
      <c r="B380" s="2" t="s">
        <v>115</v>
      </c>
      <c r="C380" s="62">
        <v>9</v>
      </c>
      <c r="D380" s="62">
        <v>8</v>
      </c>
      <c r="E380" s="62">
        <v>8</v>
      </c>
      <c r="F380" s="62">
        <v>8</v>
      </c>
      <c r="G380" s="62">
        <v>10</v>
      </c>
      <c r="H380" s="62">
        <v>43</v>
      </c>
      <c r="I380" s="62">
        <v>86</v>
      </c>
      <c r="J380" s="2" t="s">
        <v>35</v>
      </c>
    </row>
    <row r="381" spans="1:10" x14ac:dyDescent="0.2">
      <c r="A381" s="2" t="s">
        <v>114</v>
      </c>
      <c r="B381" s="2" t="s">
        <v>115</v>
      </c>
      <c r="C381" s="62">
        <v>7</v>
      </c>
      <c r="D381" s="62">
        <v>7</v>
      </c>
      <c r="E381" s="62">
        <v>10</v>
      </c>
      <c r="F381" s="62">
        <v>6</v>
      </c>
      <c r="G381" s="62">
        <v>10</v>
      </c>
      <c r="H381" s="62">
        <v>40</v>
      </c>
      <c r="I381" s="62">
        <v>80</v>
      </c>
      <c r="J381" s="2" t="s">
        <v>35</v>
      </c>
    </row>
    <row r="382" spans="1:10" x14ac:dyDescent="0.2">
      <c r="A382" s="2" t="s">
        <v>114</v>
      </c>
      <c r="B382" s="2" t="s">
        <v>115</v>
      </c>
      <c r="C382" s="62">
        <v>9</v>
      </c>
      <c r="D382" s="62">
        <v>8</v>
      </c>
      <c r="E382" s="62">
        <v>8</v>
      </c>
      <c r="F382" s="62">
        <v>10</v>
      </c>
      <c r="G382" s="62">
        <v>8</v>
      </c>
      <c r="H382" s="62">
        <v>43</v>
      </c>
      <c r="I382" s="62">
        <v>86</v>
      </c>
      <c r="J382" s="2" t="s">
        <v>35</v>
      </c>
    </row>
    <row r="383" spans="1:10" x14ac:dyDescent="0.2">
      <c r="A383" s="2" t="s">
        <v>114</v>
      </c>
      <c r="B383" s="2" t="s">
        <v>115</v>
      </c>
      <c r="C383" s="62">
        <v>9</v>
      </c>
      <c r="D383" s="62">
        <v>7</v>
      </c>
      <c r="E383" s="62">
        <v>8</v>
      </c>
      <c r="F383" s="62">
        <v>7</v>
      </c>
      <c r="G383" s="62">
        <v>8</v>
      </c>
      <c r="H383" s="62">
        <v>39</v>
      </c>
      <c r="I383" s="62">
        <v>78</v>
      </c>
      <c r="J383" s="2" t="s">
        <v>35</v>
      </c>
    </row>
    <row r="384" spans="1:10" x14ac:dyDescent="0.2">
      <c r="A384" s="2" t="s">
        <v>114</v>
      </c>
      <c r="B384" s="2" t="s">
        <v>115</v>
      </c>
      <c r="C384" s="62">
        <v>7</v>
      </c>
      <c r="D384" s="62">
        <v>7</v>
      </c>
      <c r="E384" s="62">
        <v>8</v>
      </c>
      <c r="F384" s="62">
        <v>8</v>
      </c>
      <c r="G384" s="62">
        <v>8</v>
      </c>
      <c r="H384" s="62">
        <v>38</v>
      </c>
      <c r="I384" s="62">
        <v>76</v>
      </c>
      <c r="J384" s="2" t="s">
        <v>35</v>
      </c>
    </row>
    <row r="385" spans="1:10" x14ac:dyDescent="0.2">
      <c r="A385" s="2" t="s">
        <v>114</v>
      </c>
      <c r="B385" s="2" t="s">
        <v>115</v>
      </c>
      <c r="C385" s="62">
        <v>8</v>
      </c>
      <c r="D385" s="62">
        <v>7</v>
      </c>
      <c r="E385" s="62">
        <v>7</v>
      </c>
      <c r="F385" s="62">
        <v>6</v>
      </c>
      <c r="G385" s="62">
        <v>9</v>
      </c>
      <c r="H385" s="62">
        <v>37</v>
      </c>
      <c r="I385" s="62">
        <v>74</v>
      </c>
      <c r="J385" s="2" t="s">
        <v>35</v>
      </c>
    </row>
    <row r="386" spans="1:10" x14ac:dyDescent="0.2">
      <c r="A386" s="2" t="s">
        <v>114</v>
      </c>
      <c r="B386" s="2" t="s">
        <v>115</v>
      </c>
      <c r="C386" s="62">
        <v>8</v>
      </c>
      <c r="D386" s="62">
        <v>9</v>
      </c>
      <c r="E386" s="62">
        <v>9</v>
      </c>
      <c r="F386" s="62">
        <v>9</v>
      </c>
      <c r="G386" s="62">
        <v>10</v>
      </c>
      <c r="H386" s="62">
        <v>45</v>
      </c>
      <c r="I386" s="62">
        <v>90</v>
      </c>
      <c r="J386" s="2" t="s">
        <v>35</v>
      </c>
    </row>
    <row r="387" spans="1:10" x14ac:dyDescent="0.2">
      <c r="A387" s="2" t="s">
        <v>114</v>
      </c>
      <c r="B387" s="2" t="s">
        <v>115</v>
      </c>
      <c r="C387" s="62">
        <v>10</v>
      </c>
      <c r="D387" s="62">
        <v>10</v>
      </c>
      <c r="E387" s="62">
        <v>9</v>
      </c>
      <c r="F387" s="62">
        <v>9</v>
      </c>
      <c r="G387" s="62">
        <v>10</v>
      </c>
      <c r="H387" s="62">
        <v>48</v>
      </c>
      <c r="I387" s="62">
        <v>96</v>
      </c>
      <c r="J387" s="2" t="s">
        <v>35</v>
      </c>
    </row>
    <row r="388" spans="1:10" x14ac:dyDescent="0.2">
      <c r="A388" s="2" t="s">
        <v>114</v>
      </c>
      <c r="B388" s="2" t="s">
        <v>115</v>
      </c>
      <c r="C388" s="62">
        <v>9</v>
      </c>
      <c r="D388" s="62">
        <v>8</v>
      </c>
      <c r="E388" s="62">
        <v>8</v>
      </c>
      <c r="F388" s="62">
        <v>8</v>
      </c>
      <c r="G388" s="62">
        <v>8</v>
      </c>
      <c r="H388" s="62">
        <v>41</v>
      </c>
      <c r="I388" s="62">
        <v>82</v>
      </c>
      <c r="J388" s="2" t="s">
        <v>35</v>
      </c>
    </row>
    <row r="389" spans="1:10" x14ac:dyDescent="0.2">
      <c r="A389" s="2" t="s">
        <v>116</v>
      </c>
      <c r="B389" s="2" t="s">
        <v>117</v>
      </c>
      <c r="C389" s="62">
        <v>10</v>
      </c>
      <c r="D389" s="62">
        <v>7</v>
      </c>
      <c r="E389" s="62">
        <v>7</v>
      </c>
      <c r="F389" s="62">
        <v>10</v>
      </c>
      <c r="G389" s="62">
        <v>9</v>
      </c>
      <c r="H389" s="62">
        <v>43</v>
      </c>
      <c r="I389" s="62">
        <v>86</v>
      </c>
      <c r="J389" s="2" t="s">
        <v>35</v>
      </c>
    </row>
    <row r="390" spans="1:10" x14ac:dyDescent="0.2">
      <c r="A390" s="2" t="s">
        <v>116</v>
      </c>
      <c r="B390" s="2" t="s">
        <v>117</v>
      </c>
      <c r="C390" s="62">
        <v>10</v>
      </c>
      <c r="D390" s="62">
        <v>6</v>
      </c>
      <c r="E390" s="62">
        <v>6</v>
      </c>
      <c r="F390" s="62">
        <v>6</v>
      </c>
      <c r="G390" s="62">
        <v>6</v>
      </c>
      <c r="H390" s="62">
        <v>34</v>
      </c>
      <c r="I390" s="62">
        <v>68</v>
      </c>
      <c r="J390" s="2" t="s">
        <v>35</v>
      </c>
    </row>
    <row r="391" spans="1:10" x14ac:dyDescent="0.2">
      <c r="A391" s="2" t="s">
        <v>116</v>
      </c>
      <c r="B391" s="2" t="s">
        <v>117</v>
      </c>
      <c r="C391" s="62">
        <v>7</v>
      </c>
      <c r="D391" s="62">
        <v>6</v>
      </c>
      <c r="E391" s="62">
        <v>7</v>
      </c>
      <c r="F391" s="62">
        <v>8</v>
      </c>
      <c r="G391" s="62">
        <v>4</v>
      </c>
      <c r="H391" s="62">
        <v>32</v>
      </c>
      <c r="I391" s="62">
        <v>64</v>
      </c>
      <c r="J391" s="2" t="s">
        <v>35</v>
      </c>
    </row>
    <row r="392" spans="1:10" x14ac:dyDescent="0.2">
      <c r="A392" s="2" t="s">
        <v>116</v>
      </c>
      <c r="B392" s="2" t="s">
        <v>117</v>
      </c>
      <c r="C392" s="62">
        <v>9</v>
      </c>
      <c r="D392" s="62">
        <v>9</v>
      </c>
      <c r="E392" s="62">
        <v>8</v>
      </c>
      <c r="F392" s="62">
        <v>10</v>
      </c>
      <c r="G392" s="62">
        <v>4</v>
      </c>
      <c r="H392" s="62">
        <v>40</v>
      </c>
      <c r="I392" s="62">
        <v>80</v>
      </c>
      <c r="J392" s="2" t="s">
        <v>35</v>
      </c>
    </row>
    <row r="393" spans="1:10" x14ac:dyDescent="0.2">
      <c r="A393" s="2" t="s">
        <v>116</v>
      </c>
      <c r="B393" s="2" t="s">
        <v>117</v>
      </c>
      <c r="C393" s="62">
        <v>7</v>
      </c>
      <c r="D393" s="62">
        <v>7</v>
      </c>
      <c r="E393" s="62">
        <v>8</v>
      </c>
      <c r="F393" s="62">
        <v>8</v>
      </c>
      <c r="G393" s="62">
        <v>7</v>
      </c>
      <c r="H393" s="62">
        <v>37</v>
      </c>
      <c r="I393" s="62">
        <v>74</v>
      </c>
      <c r="J393" s="2" t="s">
        <v>35</v>
      </c>
    </row>
    <row r="394" spans="1:10" x14ac:dyDescent="0.2">
      <c r="A394" s="2" t="s">
        <v>116</v>
      </c>
      <c r="B394" s="2" t="s">
        <v>117</v>
      </c>
      <c r="C394" s="62">
        <v>10</v>
      </c>
      <c r="D394" s="62">
        <v>7</v>
      </c>
      <c r="E394" s="62">
        <v>8</v>
      </c>
      <c r="F394" s="62">
        <v>9</v>
      </c>
      <c r="G394" s="62">
        <v>8</v>
      </c>
      <c r="H394" s="62">
        <v>42</v>
      </c>
      <c r="I394" s="62">
        <v>84</v>
      </c>
      <c r="J394" s="2" t="s">
        <v>35</v>
      </c>
    </row>
    <row r="395" spans="1:10" x14ac:dyDescent="0.2">
      <c r="A395" s="2" t="s">
        <v>116</v>
      </c>
      <c r="B395" s="2" t="s">
        <v>117</v>
      </c>
      <c r="C395" s="62">
        <v>9</v>
      </c>
      <c r="D395" s="62">
        <v>6</v>
      </c>
      <c r="E395" s="62">
        <v>9</v>
      </c>
      <c r="F395" s="62">
        <v>10</v>
      </c>
      <c r="G395" s="62">
        <v>6</v>
      </c>
      <c r="H395" s="62">
        <v>40</v>
      </c>
      <c r="I395" s="62">
        <v>80</v>
      </c>
      <c r="J395" s="2" t="s">
        <v>35</v>
      </c>
    </row>
    <row r="396" spans="1:10" x14ac:dyDescent="0.2">
      <c r="A396" s="2" t="s">
        <v>116</v>
      </c>
      <c r="B396" s="2" t="s">
        <v>117</v>
      </c>
      <c r="C396" s="62">
        <v>10</v>
      </c>
      <c r="D396" s="62">
        <v>10</v>
      </c>
      <c r="E396" s="62">
        <v>9</v>
      </c>
      <c r="F396" s="62">
        <v>10</v>
      </c>
      <c r="G396" s="62">
        <v>9</v>
      </c>
      <c r="H396" s="62">
        <v>48</v>
      </c>
      <c r="I396" s="62">
        <v>96</v>
      </c>
      <c r="J396" s="2" t="s">
        <v>35</v>
      </c>
    </row>
    <row r="397" spans="1:10" x14ac:dyDescent="0.2">
      <c r="A397" s="2" t="s">
        <v>116</v>
      </c>
      <c r="B397" s="2" t="s">
        <v>117</v>
      </c>
      <c r="C397" s="62">
        <v>10</v>
      </c>
      <c r="D397" s="62">
        <v>9</v>
      </c>
      <c r="E397" s="62">
        <v>8</v>
      </c>
      <c r="F397" s="62">
        <v>10</v>
      </c>
      <c r="G397" s="62">
        <v>8</v>
      </c>
      <c r="H397" s="62">
        <v>45</v>
      </c>
      <c r="I397" s="62">
        <v>90</v>
      </c>
      <c r="J397" s="2" t="s">
        <v>35</v>
      </c>
    </row>
    <row r="398" spans="1:10" x14ac:dyDescent="0.2">
      <c r="A398" s="2" t="s">
        <v>118</v>
      </c>
      <c r="B398" s="2" t="s">
        <v>119</v>
      </c>
      <c r="C398" s="62">
        <v>9</v>
      </c>
      <c r="D398" s="62">
        <v>9</v>
      </c>
      <c r="E398" s="62">
        <v>9</v>
      </c>
      <c r="F398" s="62">
        <v>10</v>
      </c>
      <c r="G398" s="62">
        <v>9</v>
      </c>
      <c r="H398" s="62">
        <v>46</v>
      </c>
      <c r="I398" s="62">
        <v>92</v>
      </c>
      <c r="J398" s="2" t="s">
        <v>32</v>
      </c>
    </row>
    <row r="399" spans="1:10" x14ac:dyDescent="0.2">
      <c r="A399" s="2" t="s">
        <v>118</v>
      </c>
      <c r="B399" s="2" t="s">
        <v>119</v>
      </c>
      <c r="C399" s="62">
        <v>10</v>
      </c>
      <c r="D399" s="62">
        <v>10</v>
      </c>
      <c r="E399" s="62">
        <v>10</v>
      </c>
      <c r="F399" s="62">
        <v>10</v>
      </c>
      <c r="G399" s="62">
        <v>10</v>
      </c>
      <c r="H399" s="62">
        <v>50</v>
      </c>
      <c r="I399" s="62">
        <v>100</v>
      </c>
      <c r="J399" s="2" t="s">
        <v>32</v>
      </c>
    </row>
    <row r="400" spans="1:10" x14ac:dyDescent="0.2">
      <c r="A400" s="2" t="s">
        <v>118</v>
      </c>
      <c r="B400" s="2" t="s">
        <v>119</v>
      </c>
      <c r="C400" s="62">
        <v>8</v>
      </c>
      <c r="D400" s="62">
        <v>9</v>
      </c>
      <c r="E400" s="62">
        <v>9</v>
      </c>
      <c r="F400" s="62">
        <v>9</v>
      </c>
      <c r="G400" s="62">
        <v>10</v>
      </c>
      <c r="H400" s="62">
        <v>45</v>
      </c>
      <c r="I400" s="62">
        <v>90</v>
      </c>
      <c r="J400" s="2" t="s">
        <v>32</v>
      </c>
    </row>
    <row r="401" spans="1:10" x14ac:dyDescent="0.2">
      <c r="A401" s="2" t="s">
        <v>118</v>
      </c>
      <c r="B401" s="2" t="s">
        <v>119</v>
      </c>
      <c r="C401" s="62">
        <v>7</v>
      </c>
      <c r="D401" s="62">
        <v>6</v>
      </c>
      <c r="E401" s="62">
        <v>5</v>
      </c>
      <c r="F401" s="62">
        <v>4</v>
      </c>
      <c r="G401" s="62">
        <v>8</v>
      </c>
      <c r="H401" s="62">
        <v>30</v>
      </c>
      <c r="I401" s="62">
        <v>60</v>
      </c>
      <c r="J401" s="2" t="s">
        <v>32</v>
      </c>
    </row>
    <row r="402" spans="1:10" x14ac:dyDescent="0.2">
      <c r="A402" s="2" t="s">
        <v>118</v>
      </c>
      <c r="B402" s="2" t="s">
        <v>119</v>
      </c>
      <c r="C402" s="62">
        <v>8</v>
      </c>
      <c r="D402" s="62">
        <v>8</v>
      </c>
      <c r="E402" s="62">
        <v>7</v>
      </c>
      <c r="F402" s="62">
        <v>8</v>
      </c>
      <c r="G402" s="62">
        <v>8</v>
      </c>
      <c r="H402" s="62">
        <v>39</v>
      </c>
      <c r="I402" s="62">
        <v>78</v>
      </c>
      <c r="J402" s="2" t="s">
        <v>32</v>
      </c>
    </row>
    <row r="403" spans="1:10" x14ac:dyDescent="0.2">
      <c r="A403" s="2" t="s">
        <v>118</v>
      </c>
      <c r="B403" s="2" t="s">
        <v>119</v>
      </c>
      <c r="C403" s="62">
        <v>7</v>
      </c>
      <c r="D403" s="62">
        <v>7</v>
      </c>
      <c r="E403" s="62">
        <v>8</v>
      </c>
      <c r="F403" s="62">
        <v>7</v>
      </c>
      <c r="G403" s="62">
        <v>8</v>
      </c>
      <c r="H403" s="62">
        <v>37</v>
      </c>
      <c r="I403" s="62">
        <v>74</v>
      </c>
      <c r="J403" s="2" t="s">
        <v>32</v>
      </c>
    </row>
    <row r="404" spans="1:10" x14ac:dyDescent="0.2">
      <c r="A404" s="2" t="s">
        <v>118</v>
      </c>
      <c r="B404" s="2" t="s">
        <v>119</v>
      </c>
      <c r="C404" s="62">
        <v>7</v>
      </c>
      <c r="D404" s="62">
        <v>8</v>
      </c>
      <c r="E404" s="62">
        <v>8</v>
      </c>
      <c r="F404" s="62">
        <v>6</v>
      </c>
      <c r="G404" s="62">
        <v>9</v>
      </c>
      <c r="H404" s="62">
        <v>38</v>
      </c>
      <c r="I404" s="62">
        <v>76</v>
      </c>
      <c r="J404" s="2" t="s">
        <v>32</v>
      </c>
    </row>
    <row r="405" spans="1:10" x14ac:dyDescent="0.2">
      <c r="A405" s="2" t="s">
        <v>118</v>
      </c>
      <c r="B405" s="2" t="s">
        <v>119</v>
      </c>
      <c r="C405" s="62">
        <v>10</v>
      </c>
      <c r="D405" s="62">
        <v>8</v>
      </c>
      <c r="E405" s="62">
        <v>8</v>
      </c>
      <c r="F405" s="62">
        <v>9</v>
      </c>
      <c r="G405" s="62">
        <v>8</v>
      </c>
      <c r="H405" s="62">
        <v>43</v>
      </c>
      <c r="I405" s="62">
        <v>86</v>
      </c>
      <c r="J405" s="2" t="s">
        <v>32</v>
      </c>
    </row>
    <row r="406" spans="1:10" x14ac:dyDescent="0.2">
      <c r="A406" s="2" t="s">
        <v>118</v>
      </c>
      <c r="B406" s="2" t="s">
        <v>119</v>
      </c>
      <c r="C406" s="62">
        <v>9</v>
      </c>
      <c r="D406" s="62">
        <v>8</v>
      </c>
      <c r="E406" s="62">
        <v>9</v>
      </c>
      <c r="F406" s="62">
        <v>9</v>
      </c>
      <c r="G406" s="62">
        <v>8</v>
      </c>
      <c r="H406" s="62">
        <v>43</v>
      </c>
      <c r="I406" s="62">
        <v>86</v>
      </c>
      <c r="J406" s="2" t="s">
        <v>32</v>
      </c>
    </row>
    <row r="407" spans="1:10" x14ac:dyDescent="0.2">
      <c r="A407" s="2" t="s">
        <v>120</v>
      </c>
      <c r="B407" s="2" t="s">
        <v>121</v>
      </c>
      <c r="C407" s="62">
        <v>9</v>
      </c>
      <c r="D407" s="62">
        <v>9</v>
      </c>
      <c r="E407" s="62">
        <v>8</v>
      </c>
      <c r="F407" s="62">
        <v>7</v>
      </c>
      <c r="G407" s="62">
        <v>7</v>
      </c>
      <c r="H407" s="62">
        <v>40</v>
      </c>
      <c r="I407" s="62">
        <v>80</v>
      </c>
      <c r="J407" s="2" t="s">
        <v>32</v>
      </c>
    </row>
    <row r="408" spans="1:10" x14ac:dyDescent="0.2">
      <c r="A408" s="2" t="s">
        <v>120</v>
      </c>
      <c r="B408" s="2" t="s">
        <v>121</v>
      </c>
      <c r="C408" s="62">
        <v>10</v>
      </c>
      <c r="D408" s="62">
        <v>10</v>
      </c>
      <c r="E408" s="62">
        <v>10</v>
      </c>
      <c r="F408" s="62">
        <v>10</v>
      </c>
      <c r="G408" s="62">
        <v>10</v>
      </c>
      <c r="H408" s="62">
        <v>50</v>
      </c>
      <c r="I408" s="62">
        <v>100</v>
      </c>
      <c r="J408" s="2" t="s">
        <v>32</v>
      </c>
    </row>
    <row r="409" spans="1:10" x14ac:dyDescent="0.2">
      <c r="A409" s="2" t="s">
        <v>120</v>
      </c>
      <c r="B409" s="2" t="s">
        <v>121</v>
      </c>
      <c r="C409" s="62">
        <v>10</v>
      </c>
      <c r="D409" s="62">
        <v>8</v>
      </c>
      <c r="E409" s="62">
        <v>6</v>
      </c>
      <c r="F409" s="62">
        <v>9</v>
      </c>
      <c r="G409" s="62">
        <v>5</v>
      </c>
      <c r="H409" s="62">
        <v>38</v>
      </c>
      <c r="I409" s="62">
        <v>76</v>
      </c>
      <c r="J409" s="2" t="s">
        <v>32</v>
      </c>
    </row>
    <row r="410" spans="1:10" x14ac:dyDescent="0.2">
      <c r="A410" s="2" t="s">
        <v>120</v>
      </c>
      <c r="B410" s="2" t="s">
        <v>121</v>
      </c>
      <c r="C410" s="62">
        <v>8</v>
      </c>
      <c r="D410" s="62">
        <v>6</v>
      </c>
      <c r="E410" s="62">
        <v>5</v>
      </c>
      <c r="F410" s="62">
        <v>3</v>
      </c>
      <c r="G410" s="62">
        <v>2</v>
      </c>
      <c r="H410" s="62">
        <v>24</v>
      </c>
      <c r="I410" s="62">
        <v>48</v>
      </c>
      <c r="J410" s="2" t="s">
        <v>32</v>
      </c>
    </row>
    <row r="411" spans="1:10" x14ac:dyDescent="0.2">
      <c r="A411" s="2" t="s">
        <v>120</v>
      </c>
      <c r="B411" s="2" t="s">
        <v>121</v>
      </c>
      <c r="C411" s="62">
        <v>8</v>
      </c>
      <c r="D411" s="62">
        <v>8</v>
      </c>
      <c r="E411" s="62">
        <v>8</v>
      </c>
      <c r="F411" s="62">
        <v>8</v>
      </c>
      <c r="G411" s="62">
        <v>8</v>
      </c>
      <c r="H411" s="62">
        <v>40</v>
      </c>
      <c r="I411" s="62">
        <v>80</v>
      </c>
      <c r="J411" s="2" t="s">
        <v>32</v>
      </c>
    </row>
    <row r="412" spans="1:10" x14ac:dyDescent="0.2">
      <c r="A412" s="2" t="s">
        <v>120</v>
      </c>
      <c r="B412" s="2" t="s">
        <v>121</v>
      </c>
      <c r="C412" s="62">
        <v>10</v>
      </c>
      <c r="D412" s="62">
        <v>9</v>
      </c>
      <c r="E412" s="62">
        <v>9</v>
      </c>
      <c r="F412" s="62">
        <v>8</v>
      </c>
      <c r="G412" s="62">
        <v>9</v>
      </c>
      <c r="H412" s="62">
        <v>45</v>
      </c>
      <c r="I412" s="62">
        <v>90</v>
      </c>
      <c r="J412" s="2" t="s">
        <v>32</v>
      </c>
    </row>
    <row r="413" spans="1:10" x14ac:dyDescent="0.2">
      <c r="A413" s="2" t="s">
        <v>120</v>
      </c>
      <c r="B413" s="2" t="s">
        <v>121</v>
      </c>
      <c r="C413" s="62">
        <v>9</v>
      </c>
      <c r="D413" s="62">
        <v>8</v>
      </c>
      <c r="E413" s="62">
        <v>8</v>
      </c>
      <c r="F413" s="62">
        <v>10</v>
      </c>
      <c r="G413" s="62">
        <v>8</v>
      </c>
      <c r="H413" s="62">
        <v>43</v>
      </c>
      <c r="I413" s="62">
        <v>86</v>
      </c>
      <c r="J413" s="2" t="s">
        <v>32</v>
      </c>
    </row>
    <row r="414" spans="1:10" x14ac:dyDescent="0.2">
      <c r="A414" s="2" t="s">
        <v>120</v>
      </c>
      <c r="B414" s="2" t="s">
        <v>121</v>
      </c>
      <c r="C414" s="62">
        <v>10</v>
      </c>
      <c r="D414" s="62">
        <v>10</v>
      </c>
      <c r="E414" s="62">
        <v>9</v>
      </c>
      <c r="F414" s="62">
        <v>8</v>
      </c>
      <c r="G414" s="62">
        <v>9</v>
      </c>
      <c r="H414" s="62">
        <v>46</v>
      </c>
      <c r="I414" s="62">
        <v>92</v>
      </c>
      <c r="J414" s="2" t="s">
        <v>32</v>
      </c>
    </row>
    <row r="415" spans="1:10" x14ac:dyDescent="0.2">
      <c r="A415" s="2" t="s">
        <v>120</v>
      </c>
      <c r="B415" s="2" t="s">
        <v>121</v>
      </c>
      <c r="C415" s="62">
        <v>9</v>
      </c>
      <c r="D415" s="62">
        <v>8</v>
      </c>
      <c r="E415" s="62">
        <v>6</v>
      </c>
      <c r="F415" s="62">
        <v>7</v>
      </c>
      <c r="G415" s="62">
        <v>8</v>
      </c>
      <c r="H415" s="62">
        <v>38</v>
      </c>
      <c r="I415" s="62">
        <v>76</v>
      </c>
      <c r="J415" s="2" t="s">
        <v>32</v>
      </c>
    </row>
    <row r="416" spans="1:10" x14ac:dyDescent="0.2">
      <c r="A416" s="2" t="s">
        <v>122</v>
      </c>
      <c r="B416" s="2" t="s">
        <v>123</v>
      </c>
      <c r="C416" s="62" t="s">
        <v>7</v>
      </c>
      <c r="D416" s="62" t="s">
        <v>7</v>
      </c>
      <c r="E416" s="62" t="s">
        <v>7</v>
      </c>
      <c r="F416" s="62" t="s">
        <v>7</v>
      </c>
      <c r="G416" s="62" t="s">
        <v>7</v>
      </c>
      <c r="H416" s="3"/>
      <c r="I416" s="3"/>
      <c r="J416" s="2" t="s">
        <v>45</v>
      </c>
    </row>
    <row r="417" spans="1:10" x14ac:dyDescent="0.2">
      <c r="A417" s="2" t="s">
        <v>122</v>
      </c>
      <c r="B417" s="2" t="s">
        <v>123</v>
      </c>
      <c r="C417" s="62">
        <v>9</v>
      </c>
      <c r="D417" s="62">
        <v>9</v>
      </c>
      <c r="E417" s="62">
        <v>9</v>
      </c>
      <c r="F417" s="62">
        <v>10</v>
      </c>
      <c r="G417" s="62">
        <v>10</v>
      </c>
      <c r="H417" s="62">
        <v>47</v>
      </c>
      <c r="I417" s="62">
        <v>94</v>
      </c>
      <c r="J417" s="2" t="s">
        <v>45</v>
      </c>
    </row>
    <row r="418" spans="1:10" x14ac:dyDescent="0.2">
      <c r="A418" s="2" t="s">
        <v>122</v>
      </c>
      <c r="B418" s="2" t="s">
        <v>123</v>
      </c>
      <c r="C418" s="62">
        <v>10</v>
      </c>
      <c r="D418" s="62">
        <v>8</v>
      </c>
      <c r="E418" s="62">
        <v>8</v>
      </c>
      <c r="F418" s="62">
        <v>10</v>
      </c>
      <c r="G418" s="62">
        <v>9</v>
      </c>
      <c r="H418" s="62">
        <v>45</v>
      </c>
      <c r="I418" s="62">
        <v>90</v>
      </c>
      <c r="J418" s="2" t="s">
        <v>45</v>
      </c>
    </row>
    <row r="419" spans="1:10" x14ac:dyDescent="0.2">
      <c r="A419" s="2" t="s">
        <v>122</v>
      </c>
      <c r="B419" s="2" t="s">
        <v>123</v>
      </c>
      <c r="C419" s="62">
        <v>9</v>
      </c>
      <c r="D419" s="62">
        <v>8</v>
      </c>
      <c r="E419" s="62">
        <v>8</v>
      </c>
      <c r="F419" s="62">
        <v>4</v>
      </c>
      <c r="G419" s="62">
        <v>7</v>
      </c>
      <c r="H419" s="62">
        <v>36</v>
      </c>
      <c r="I419" s="62">
        <v>72</v>
      </c>
      <c r="J419" s="2" t="s">
        <v>45</v>
      </c>
    </row>
    <row r="420" spans="1:10" x14ac:dyDescent="0.2">
      <c r="A420" s="2" t="s">
        <v>122</v>
      </c>
      <c r="B420" s="2" t="s">
        <v>123</v>
      </c>
      <c r="C420" s="62">
        <v>7</v>
      </c>
      <c r="D420" s="62">
        <v>8</v>
      </c>
      <c r="E420" s="62">
        <v>7</v>
      </c>
      <c r="F420" s="62">
        <v>8</v>
      </c>
      <c r="G420" s="62">
        <v>8</v>
      </c>
      <c r="H420" s="62">
        <v>38</v>
      </c>
      <c r="I420" s="62">
        <v>76</v>
      </c>
      <c r="J420" s="2" t="s">
        <v>45</v>
      </c>
    </row>
    <row r="421" spans="1:10" x14ac:dyDescent="0.2">
      <c r="A421" s="2" t="s">
        <v>122</v>
      </c>
      <c r="B421" s="2" t="s">
        <v>123</v>
      </c>
      <c r="C421" s="62">
        <v>9</v>
      </c>
      <c r="D421" s="62">
        <v>9</v>
      </c>
      <c r="E421" s="62">
        <v>8</v>
      </c>
      <c r="F421" s="62">
        <v>9</v>
      </c>
      <c r="G421" s="62">
        <v>9</v>
      </c>
      <c r="H421" s="62">
        <v>44</v>
      </c>
      <c r="I421" s="62">
        <v>88</v>
      </c>
      <c r="J421" s="2" t="s">
        <v>45</v>
      </c>
    </row>
    <row r="422" spans="1:10" x14ac:dyDescent="0.2">
      <c r="A422" s="2" t="s">
        <v>122</v>
      </c>
      <c r="B422" s="2" t="s">
        <v>123</v>
      </c>
      <c r="C422" s="62">
        <v>9</v>
      </c>
      <c r="D422" s="62">
        <v>7</v>
      </c>
      <c r="E422" s="62">
        <v>8</v>
      </c>
      <c r="F422" s="62">
        <v>10</v>
      </c>
      <c r="G422" s="62">
        <v>9</v>
      </c>
      <c r="H422" s="62">
        <v>43</v>
      </c>
      <c r="I422" s="62">
        <v>86</v>
      </c>
      <c r="J422" s="2" t="s">
        <v>45</v>
      </c>
    </row>
    <row r="423" spans="1:10" x14ac:dyDescent="0.2">
      <c r="A423" s="2" t="s">
        <v>122</v>
      </c>
      <c r="B423" s="2" t="s">
        <v>123</v>
      </c>
      <c r="C423" s="62">
        <v>9</v>
      </c>
      <c r="D423" s="62">
        <v>9</v>
      </c>
      <c r="E423" s="62">
        <v>9</v>
      </c>
      <c r="F423" s="62">
        <v>9</v>
      </c>
      <c r="G423" s="62">
        <v>9</v>
      </c>
      <c r="H423" s="62">
        <v>45</v>
      </c>
      <c r="I423" s="62">
        <v>90</v>
      </c>
      <c r="J423" s="2" t="s">
        <v>45</v>
      </c>
    </row>
    <row r="424" spans="1:10" x14ac:dyDescent="0.2">
      <c r="A424" s="2" t="s">
        <v>122</v>
      </c>
      <c r="B424" s="2" t="s">
        <v>123</v>
      </c>
      <c r="C424" s="62">
        <v>9</v>
      </c>
      <c r="D424" s="62">
        <v>8</v>
      </c>
      <c r="E424" s="62">
        <v>7</v>
      </c>
      <c r="F424" s="62">
        <v>10</v>
      </c>
      <c r="G424" s="62">
        <v>9</v>
      </c>
      <c r="H424" s="62">
        <v>43</v>
      </c>
      <c r="I424" s="62">
        <v>86</v>
      </c>
      <c r="J424" s="2" t="s">
        <v>45</v>
      </c>
    </row>
    <row r="425" spans="1:10" x14ac:dyDescent="0.2">
      <c r="A425" s="2" t="s">
        <v>9</v>
      </c>
      <c r="B425" s="2" t="s">
        <v>124</v>
      </c>
      <c r="C425" s="62">
        <v>10</v>
      </c>
      <c r="D425" s="62">
        <v>8</v>
      </c>
      <c r="E425" s="62">
        <v>6</v>
      </c>
      <c r="F425" s="62">
        <v>10</v>
      </c>
      <c r="G425" s="62">
        <v>9</v>
      </c>
      <c r="H425" s="62">
        <v>43</v>
      </c>
      <c r="I425" s="62">
        <v>86</v>
      </c>
      <c r="J425" s="2" t="s">
        <v>35</v>
      </c>
    </row>
    <row r="426" spans="1:10" x14ac:dyDescent="0.2">
      <c r="A426" s="2" t="s">
        <v>9</v>
      </c>
      <c r="B426" s="2" t="s">
        <v>124</v>
      </c>
      <c r="C426" s="62">
        <v>10</v>
      </c>
      <c r="D426" s="62">
        <v>10</v>
      </c>
      <c r="E426" s="62">
        <v>10</v>
      </c>
      <c r="F426" s="62">
        <v>10</v>
      </c>
      <c r="G426" s="62">
        <v>6</v>
      </c>
      <c r="H426" s="62">
        <v>46</v>
      </c>
      <c r="I426" s="62">
        <v>92</v>
      </c>
      <c r="J426" s="2" t="s">
        <v>35</v>
      </c>
    </row>
    <row r="427" spans="1:10" x14ac:dyDescent="0.2">
      <c r="A427" s="2" t="s">
        <v>9</v>
      </c>
      <c r="B427" s="2" t="s">
        <v>124</v>
      </c>
      <c r="C427" s="62">
        <v>10</v>
      </c>
      <c r="D427" s="62">
        <v>9</v>
      </c>
      <c r="E427" s="62">
        <v>8</v>
      </c>
      <c r="F427" s="62">
        <v>10</v>
      </c>
      <c r="G427" s="62">
        <v>10</v>
      </c>
      <c r="H427" s="62">
        <v>47</v>
      </c>
      <c r="I427" s="62">
        <v>94</v>
      </c>
      <c r="J427" s="2" t="s">
        <v>35</v>
      </c>
    </row>
    <row r="428" spans="1:10" x14ac:dyDescent="0.2">
      <c r="A428" s="2" t="s">
        <v>9</v>
      </c>
      <c r="B428" s="2" t="s">
        <v>124</v>
      </c>
      <c r="C428" s="62">
        <v>7</v>
      </c>
      <c r="D428" s="62">
        <v>5</v>
      </c>
      <c r="E428" s="62">
        <v>5</v>
      </c>
      <c r="F428" s="62">
        <v>5</v>
      </c>
      <c r="G428" s="62">
        <v>6</v>
      </c>
      <c r="H428" s="62">
        <v>28</v>
      </c>
      <c r="I428" s="62">
        <v>56</v>
      </c>
      <c r="J428" s="2" t="s">
        <v>35</v>
      </c>
    </row>
    <row r="429" spans="1:10" x14ac:dyDescent="0.2">
      <c r="A429" s="2" t="s">
        <v>9</v>
      </c>
      <c r="B429" s="2" t="s">
        <v>124</v>
      </c>
      <c r="C429" s="62">
        <v>8</v>
      </c>
      <c r="D429" s="62">
        <v>8</v>
      </c>
      <c r="E429" s="62">
        <v>7</v>
      </c>
      <c r="F429" s="62">
        <v>8</v>
      </c>
      <c r="G429" s="62">
        <v>8</v>
      </c>
      <c r="H429" s="62">
        <v>39</v>
      </c>
      <c r="I429" s="62">
        <v>78</v>
      </c>
      <c r="J429" s="2" t="s">
        <v>35</v>
      </c>
    </row>
    <row r="430" spans="1:10" x14ac:dyDescent="0.2">
      <c r="A430" s="2" t="s">
        <v>9</v>
      </c>
      <c r="B430" s="2" t="s">
        <v>124</v>
      </c>
      <c r="C430" s="62">
        <v>10</v>
      </c>
      <c r="D430" s="62">
        <v>9</v>
      </c>
      <c r="E430" s="62">
        <v>8</v>
      </c>
      <c r="F430" s="62">
        <v>9</v>
      </c>
      <c r="G430" s="62">
        <v>9</v>
      </c>
      <c r="H430" s="62">
        <v>45</v>
      </c>
      <c r="I430" s="62">
        <v>90</v>
      </c>
      <c r="J430" s="2" t="s">
        <v>35</v>
      </c>
    </row>
    <row r="431" spans="1:10" x14ac:dyDescent="0.2">
      <c r="A431" s="2" t="s">
        <v>9</v>
      </c>
      <c r="B431" s="2" t="s">
        <v>124</v>
      </c>
      <c r="C431" s="62">
        <v>10</v>
      </c>
      <c r="D431" s="62">
        <v>9</v>
      </c>
      <c r="E431" s="62">
        <v>9</v>
      </c>
      <c r="F431" s="62">
        <v>10</v>
      </c>
      <c r="G431" s="62">
        <v>8</v>
      </c>
      <c r="H431" s="62">
        <v>46</v>
      </c>
      <c r="I431" s="62">
        <v>92</v>
      </c>
      <c r="J431" s="2" t="s">
        <v>35</v>
      </c>
    </row>
    <row r="432" spans="1:10" x14ac:dyDescent="0.2">
      <c r="A432" s="2" t="s">
        <v>9</v>
      </c>
      <c r="B432" s="2" t="s">
        <v>124</v>
      </c>
      <c r="C432" s="62">
        <v>10</v>
      </c>
      <c r="D432" s="62">
        <v>10</v>
      </c>
      <c r="E432" s="62">
        <v>9</v>
      </c>
      <c r="F432" s="62">
        <v>9</v>
      </c>
      <c r="G432" s="62">
        <v>9</v>
      </c>
      <c r="H432" s="62">
        <v>47</v>
      </c>
      <c r="I432" s="62">
        <v>94</v>
      </c>
      <c r="J432" s="2" t="s">
        <v>35</v>
      </c>
    </row>
    <row r="433" spans="1:10" x14ac:dyDescent="0.2">
      <c r="A433" s="2" t="s">
        <v>9</v>
      </c>
      <c r="B433" s="2" t="s">
        <v>124</v>
      </c>
      <c r="C433" s="62">
        <v>10</v>
      </c>
      <c r="D433" s="62">
        <v>8</v>
      </c>
      <c r="E433" s="62">
        <v>7</v>
      </c>
      <c r="F433" s="62">
        <v>10</v>
      </c>
      <c r="G433" s="62">
        <v>9</v>
      </c>
      <c r="H433" s="62">
        <v>44</v>
      </c>
      <c r="I433" s="62">
        <v>88</v>
      </c>
      <c r="J433" s="2" t="s">
        <v>35</v>
      </c>
    </row>
    <row r="434" spans="1:10" x14ac:dyDescent="0.2">
      <c r="A434" s="2" t="s">
        <v>125</v>
      </c>
      <c r="B434" s="2" t="s">
        <v>126</v>
      </c>
      <c r="C434" s="62">
        <v>10</v>
      </c>
      <c r="D434" s="62">
        <v>9</v>
      </c>
      <c r="E434" s="62">
        <v>9</v>
      </c>
      <c r="F434" s="62">
        <v>10</v>
      </c>
      <c r="G434" s="62">
        <v>9</v>
      </c>
      <c r="H434" s="62">
        <v>47</v>
      </c>
      <c r="I434" s="62">
        <v>94</v>
      </c>
      <c r="J434" s="2" t="s">
        <v>32</v>
      </c>
    </row>
    <row r="435" spans="1:10" x14ac:dyDescent="0.2">
      <c r="A435" s="2" t="s">
        <v>125</v>
      </c>
      <c r="B435" s="2" t="s">
        <v>126</v>
      </c>
      <c r="C435" s="62">
        <v>10</v>
      </c>
      <c r="D435" s="62">
        <v>7</v>
      </c>
      <c r="E435" s="62">
        <v>7</v>
      </c>
      <c r="F435" s="62">
        <v>10</v>
      </c>
      <c r="G435" s="62">
        <v>6</v>
      </c>
      <c r="H435" s="62">
        <v>40</v>
      </c>
      <c r="I435" s="62">
        <v>80</v>
      </c>
      <c r="J435" s="2" t="s">
        <v>32</v>
      </c>
    </row>
    <row r="436" spans="1:10" x14ac:dyDescent="0.2">
      <c r="A436" s="2" t="s">
        <v>125</v>
      </c>
      <c r="B436" s="2" t="s">
        <v>126</v>
      </c>
      <c r="C436" s="62">
        <v>8</v>
      </c>
      <c r="D436" s="62">
        <v>7</v>
      </c>
      <c r="E436" s="62">
        <v>5</v>
      </c>
      <c r="F436" s="62">
        <v>8</v>
      </c>
      <c r="G436" s="62">
        <v>4</v>
      </c>
      <c r="H436" s="62">
        <v>32</v>
      </c>
      <c r="I436" s="62">
        <v>64</v>
      </c>
      <c r="J436" s="2" t="s">
        <v>32</v>
      </c>
    </row>
    <row r="437" spans="1:10" x14ac:dyDescent="0.2">
      <c r="A437" s="2" t="s">
        <v>125</v>
      </c>
      <c r="B437" s="2" t="s">
        <v>126</v>
      </c>
      <c r="C437" s="62">
        <v>9</v>
      </c>
      <c r="D437" s="62">
        <v>8</v>
      </c>
      <c r="E437" s="62">
        <v>8</v>
      </c>
      <c r="F437" s="62">
        <v>10</v>
      </c>
      <c r="G437" s="62">
        <v>6</v>
      </c>
      <c r="H437" s="62">
        <v>41</v>
      </c>
      <c r="I437" s="62">
        <v>82</v>
      </c>
      <c r="J437" s="2" t="s">
        <v>32</v>
      </c>
    </row>
    <row r="438" spans="1:10" x14ac:dyDescent="0.2">
      <c r="A438" s="2" t="s">
        <v>125</v>
      </c>
      <c r="B438" s="2" t="s">
        <v>126</v>
      </c>
      <c r="C438" s="62">
        <v>8</v>
      </c>
      <c r="D438" s="62">
        <v>7</v>
      </c>
      <c r="E438" s="62">
        <v>8</v>
      </c>
      <c r="F438" s="62">
        <v>8</v>
      </c>
      <c r="G438" s="62">
        <v>8</v>
      </c>
      <c r="H438" s="62">
        <v>39</v>
      </c>
      <c r="I438" s="62">
        <v>78</v>
      </c>
      <c r="J438" s="2" t="s">
        <v>32</v>
      </c>
    </row>
    <row r="439" spans="1:10" x14ac:dyDescent="0.2">
      <c r="A439" s="2" t="s">
        <v>125</v>
      </c>
      <c r="B439" s="2" t="s">
        <v>126</v>
      </c>
      <c r="C439" s="62">
        <v>10</v>
      </c>
      <c r="D439" s="62">
        <v>8</v>
      </c>
      <c r="E439" s="62">
        <v>8</v>
      </c>
      <c r="F439" s="62">
        <v>8</v>
      </c>
      <c r="G439" s="62">
        <v>7</v>
      </c>
      <c r="H439" s="62">
        <v>41</v>
      </c>
      <c r="I439" s="62">
        <v>82</v>
      </c>
      <c r="J439" s="2" t="s">
        <v>32</v>
      </c>
    </row>
    <row r="440" spans="1:10" x14ac:dyDescent="0.2">
      <c r="A440" s="2" t="s">
        <v>125</v>
      </c>
      <c r="B440" s="2" t="s">
        <v>126</v>
      </c>
      <c r="C440" s="62">
        <v>9</v>
      </c>
      <c r="D440" s="62">
        <v>6</v>
      </c>
      <c r="E440" s="62">
        <v>7</v>
      </c>
      <c r="F440" s="62">
        <v>8</v>
      </c>
      <c r="G440" s="62">
        <v>7</v>
      </c>
      <c r="H440" s="62">
        <v>37</v>
      </c>
      <c r="I440" s="62">
        <v>74</v>
      </c>
      <c r="J440" s="2" t="s">
        <v>32</v>
      </c>
    </row>
    <row r="441" spans="1:10" x14ac:dyDescent="0.2">
      <c r="A441" s="2" t="s">
        <v>125</v>
      </c>
      <c r="B441" s="2" t="s">
        <v>126</v>
      </c>
      <c r="C441" s="62">
        <v>10</v>
      </c>
      <c r="D441" s="62">
        <v>9</v>
      </c>
      <c r="E441" s="62">
        <v>9</v>
      </c>
      <c r="F441" s="62">
        <v>9</v>
      </c>
      <c r="G441" s="62">
        <v>9</v>
      </c>
      <c r="H441" s="62">
        <v>46</v>
      </c>
      <c r="I441" s="62">
        <v>92</v>
      </c>
      <c r="J441" s="2" t="s">
        <v>32</v>
      </c>
    </row>
    <row r="442" spans="1:10" x14ac:dyDescent="0.2">
      <c r="A442" s="2" t="s">
        <v>125</v>
      </c>
      <c r="B442" s="2" t="s">
        <v>126</v>
      </c>
      <c r="C442" s="62">
        <v>10</v>
      </c>
      <c r="D442" s="62">
        <v>7</v>
      </c>
      <c r="E442" s="62">
        <v>7</v>
      </c>
      <c r="F442" s="62">
        <v>9</v>
      </c>
      <c r="G442" s="62">
        <v>7</v>
      </c>
      <c r="H442" s="62">
        <v>40</v>
      </c>
      <c r="I442" s="62">
        <v>80</v>
      </c>
      <c r="J442" s="2" t="s">
        <v>32</v>
      </c>
    </row>
    <row r="443" spans="1:10" x14ac:dyDescent="0.2">
      <c r="A443" s="2" t="s">
        <v>127</v>
      </c>
      <c r="B443" s="2" t="s">
        <v>128</v>
      </c>
      <c r="C443" s="62">
        <v>10</v>
      </c>
      <c r="D443" s="62">
        <v>10</v>
      </c>
      <c r="E443" s="62">
        <v>10</v>
      </c>
      <c r="F443" s="62">
        <v>7</v>
      </c>
      <c r="G443" s="62">
        <v>10</v>
      </c>
      <c r="H443" s="62">
        <v>47</v>
      </c>
      <c r="I443" s="62">
        <v>94</v>
      </c>
      <c r="J443" s="2" t="s">
        <v>32</v>
      </c>
    </row>
    <row r="444" spans="1:10" x14ac:dyDescent="0.2">
      <c r="A444" s="2" t="s">
        <v>127</v>
      </c>
      <c r="B444" s="2" t="s">
        <v>128</v>
      </c>
      <c r="C444" s="62">
        <v>10</v>
      </c>
      <c r="D444" s="62">
        <v>10</v>
      </c>
      <c r="E444" s="62">
        <v>10</v>
      </c>
      <c r="F444" s="62">
        <v>10</v>
      </c>
      <c r="G444" s="62">
        <v>10</v>
      </c>
      <c r="H444" s="62">
        <v>50</v>
      </c>
      <c r="I444" s="62">
        <v>100</v>
      </c>
      <c r="J444" s="2" t="s">
        <v>32</v>
      </c>
    </row>
    <row r="445" spans="1:10" x14ac:dyDescent="0.2">
      <c r="A445" s="2" t="s">
        <v>127</v>
      </c>
      <c r="B445" s="2" t="s">
        <v>128</v>
      </c>
      <c r="C445" s="62">
        <v>8</v>
      </c>
      <c r="D445" s="62">
        <v>7</v>
      </c>
      <c r="E445" s="62">
        <v>5</v>
      </c>
      <c r="F445" s="62">
        <v>6</v>
      </c>
      <c r="G445" s="62">
        <v>6</v>
      </c>
      <c r="H445" s="62">
        <v>32</v>
      </c>
      <c r="I445" s="62">
        <v>64</v>
      </c>
      <c r="J445" s="2" t="s">
        <v>32</v>
      </c>
    </row>
    <row r="446" spans="1:10" x14ac:dyDescent="0.2">
      <c r="A446" s="2" t="s">
        <v>127</v>
      </c>
      <c r="B446" s="2" t="s">
        <v>128</v>
      </c>
      <c r="C446" s="62">
        <v>8</v>
      </c>
      <c r="D446" s="62">
        <v>6</v>
      </c>
      <c r="E446" s="62">
        <v>6</v>
      </c>
      <c r="F446" s="62">
        <v>4</v>
      </c>
      <c r="G446" s="62">
        <v>5</v>
      </c>
      <c r="H446" s="62">
        <v>29</v>
      </c>
      <c r="I446" s="62">
        <v>58</v>
      </c>
      <c r="J446" s="2" t="s">
        <v>32</v>
      </c>
    </row>
    <row r="447" spans="1:10" x14ac:dyDescent="0.2">
      <c r="A447" s="2" t="s">
        <v>127</v>
      </c>
      <c r="B447" s="2" t="s">
        <v>128</v>
      </c>
      <c r="C447" s="62">
        <v>8</v>
      </c>
      <c r="D447" s="62">
        <v>9</v>
      </c>
      <c r="E447" s="62">
        <v>8</v>
      </c>
      <c r="F447" s="62">
        <v>8</v>
      </c>
      <c r="G447" s="62">
        <v>8</v>
      </c>
      <c r="H447" s="62">
        <v>41</v>
      </c>
      <c r="I447" s="62">
        <v>82</v>
      </c>
      <c r="J447" s="2" t="s">
        <v>32</v>
      </c>
    </row>
    <row r="448" spans="1:10" x14ac:dyDescent="0.2">
      <c r="A448" s="2" t="s">
        <v>127</v>
      </c>
      <c r="B448" s="2" t="s">
        <v>128</v>
      </c>
      <c r="C448" s="62">
        <v>9</v>
      </c>
      <c r="D448" s="62">
        <v>8</v>
      </c>
      <c r="E448" s="62">
        <v>9</v>
      </c>
      <c r="F448" s="62">
        <v>8</v>
      </c>
      <c r="G448" s="62">
        <v>10</v>
      </c>
      <c r="H448" s="62">
        <v>44</v>
      </c>
      <c r="I448" s="62">
        <v>88</v>
      </c>
      <c r="J448" s="2" t="s">
        <v>32</v>
      </c>
    </row>
    <row r="449" spans="1:10" x14ac:dyDescent="0.2">
      <c r="A449" s="2" t="s">
        <v>127</v>
      </c>
      <c r="B449" s="2" t="s">
        <v>128</v>
      </c>
      <c r="C449" s="62">
        <v>7</v>
      </c>
      <c r="D449" s="62">
        <v>7</v>
      </c>
      <c r="E449" s="62">
        <v>8</v>
      </c>
      <c r="F449" s="62">
        <v>6</v>
      </c>
      <c r="G449" s="62">
        <v>7</v>
      </c>
      <c r="H449" s="62">
        <v>35</v>
      </c>
      <c r="I449" s="62">
        <v>70</v>
      </c>
      <c r="J449" s="2" t="s">
        <v>32</v>
      </c>
    </row>
    <row r="450" spans="1:10" x14ac:dyDescent="0.2">
      <c r="A450" s="2" t="s">
        <v>127</v>
      </c>
      <c r="B450" s="2" t="s">
        <v>128</v>
      </c>
      <c r="C450" s="62">
        <v>9</v>
      </c>
      <c r="D450" s="62">
        <v>9</v>
      </c>
      <c r="E450" s="62">
        <v>9</v>
      </c>
      <c r="F450" s="62">
        <v>9</v>
      </c>
      <c r="G450" s="62">
        <v>9</v>
      </c>
      <c r="H450" s="62">
        <v>45</v>
      </c>
      <c r="I450" s="62">
        <v>90</v>
      </c>
      <c r="J450" s="2" t="s">
        <v>32</v>
      </c>
    </row>
    <row r="451" spans="1:10" x14ac:dyDescent="0.2">
      <c r="A451" s="2" t="s">
        <v>127</v>
      </c>
      <c r="B451" s="2" t="s">
        <v>128</v>
      </c>
      <c r="C451" s="62">
        <v>8</v>
      </c>
      <c r="D451" s="62">
        <v>9</v>
      </c>
      <c r="E451" s="62">
        <v>8</v>
      </c>
      <c r="F451" s="62">
        <v>5</v>
      </c>
      <c r="G451" s="62">
        <v>8</v>
      </c>
      <c r="H451" s="62">
        <v>38</v>
      </c>
      <c r="I451" s="62">
        <v>76</v>
      </c>
      <c r="J451" s="2" t="s">
        <v>32</v>
      </c>
    </row>
    <row r="452" spans="1:10" x14ac:dyDescent="0.2">
      <c r="A452" s="2" t="s">
        <v>129</v>
      </c>
      <c r="B452" s="2" t="s">
        <v>130</v>
      </c>
      <c r="C452" s="62">
        <v>6</v>
      </c>
      <c r="D452" s="62">
        <v>7</v>
      </c>
      <c r="E452" s="62">
        <v>7</v>
      </c>
      <c r="F452" s="62">
        <v>5</v>
      </c>
      <c r="G452" s="62">
        <v>8</v>
      </c>
      <c r="H452" s="62">
        <v>33</v>
      </c>
      <c r="I452" s="62">
        <v>66</v>
      </c>
      <c r="J452" s="2" t="s">
        <v>35</v>
      </c>
    </row>
    <row r="453" spans="1:10" x14ac:dyDescent="0.2">
      <c r="A453" s="2" t="s">
        <v>129</v>
      </c>
      <c r="B453" s="2" t="s">
        <v>130</v>
      </c>
      <c r="C453" s="62">
        <v>10</v>
      </c>
      <c r="D453" s="62">
        <v>10</v>
      </c>
      <c r="E453" s="62">
        <v>10</v>
      </c>
      <c r="F453" s="62">
        <v>9</v>
      </c>
      <c r="G453" s="62">
        <v>10</v>
      </c>
      <c r="H453" s="62">
        <v>49</v>
      </c>
      <c r="I453" s="62">
        <v>98</v>
      </c>
      <c r="J453" s="2" t="s">
        <v>35</v>
      </c>
    </row>
    <row r="454" spans="1:10" x14ac:dyDescent="0.2">
      <c r="A454" s="2" t="s">
        <v>129</v>
      </c>
      <c r="B454" s="2" t="s">
        <v>130</v>
      </c>
      <c r="C454" s="62">
        <v>8</v>
      </c>
      <c r="D454" s="62">
        <v>6</v>
      </c>
      <c r="E454" s="62">
        <v>5</v>
      </c>
      <c r="F454" s="62">
        <v>6</v>
      </c>
      <c r="G454" s="62">
        <v>6</v>
      </c>
      <c r="H454" s="62">
        <v>31</v>
      </c>
      <c r="I454" s="62">
        <v>62</v>
      </c>
      <c r="J454" s="2" t="s">
        <v>35</v>
      </c>
    </row>
    <row r="455" spans="1:10" x14ac:dyDescent="0.2">
      <c r="A455" s="2" t="s">
        <v>129</v>
      </c>
      <c r="B455" s="2" t="s">
        <v>130</v>
      </c>
      <c r="C455" s="62">
        <v>5</v>
      </c>
      <c r="D455" s="62">
        <v>5</v>
      </c>
      <c r="E455" s="62">
        <v>5</v>
      </c>
      <c r="F455" s="62">
        <v>3</v>
      </c>
      <c r="G455" s="62">
        <v>7</v>
      </c>
      <c r="H455" s="62">
        <v>25</v>
      </c>
      <c r="I455" s="62">
        <v>50</v>
      </c>
      <c r="J455" s="2" t="s">
        <v>35</v>
      </c>
    </row>
    <row r="456" spans="1:10" x14ac:dyDescent="0.2">
      <c r="A456" s="2" t="s">
        <v>129</v>
      </c>
      <c r="B456" s="2" t="s">
        <v>130</v>
      </c>
      <c r="C456" s="62">
        <v>7</v>
      </c>
      <c r="D456" s="62">
        <v>8</v>
      </c>
      <c r="E456" s="62">
        <v>7</v>
      </c>
      <c r="F456" s="62">
        <v>8</v>
      </c>
      <c r="G456" s="62">
        <v>8</v>
      </c>
      <c r="H456" s="62">
        <v>38</v>
      </c>
      <c r="I456" s="62">
        <v>76</v>
      </c>
      <c r="J456" s="2" t="s">
        <v>35</v>
      </c>
    </row>
    <row r="457" spans="1:10" x14ac:dyDescent="0.2">
      <c r="A457" s="2" t="s">
        <v>129</v>
      </c>
      <c r="B457" s="2" t="s">
        <v>130</v>
      </c>
      <c r="C457" s="62">
        <v>9</v>
      </c>
      <c r="D457" s="62">
        <v>9</v>
      </c>
      <c r="E457" s="62">
        <v>9</v>
      </c>
      <c r="F457" s="62">
        <v>9</v>
      </c>
      <c r="G457" s="62">
        <v>10</v>
      </c>
      <c r="H457" s="62">
        <v>46</v>
      </c>
      <c r="I457" s="62">
        <v>92</v>
      </c>
      <c r="J457" s="2" t="s">
        <v>35</v>
      </c>
    </row>
    <row r="458" spans="1:10" x14ac:dyDescent="0.2">
      <c r="A458" s="2" t="s">
        <v>129</v>
      </c>
      <c r="B458" s="2" t="s">
        <v>130</v>
      </c>
      <c r="C458" s="62">
        <v>7</v>
      </c>
      <c r="D458" s="62">
        <v>8</v>
      </c>
      <c r="E458" s="62">
        <v>8</v>
      </c>
      <c r="F458" s="62">
        <v>6</v>
      </c>
      <c r="G458" s="62">
        <v>8</v>
      </c>
      <c r="H458" s="62">
        <v>37</v>
      </c>
      <c r="I458" s="62">
        <v>74</v>
      </c>
      <c r="J458" s="2" t="s">
        <v>35</v>
      </c>
    </row>
    <row r="459" spans="1:10" x14ac:dyDescent="0.2">
      <c r="A459" s="2" t="s">
        <v>129</v>
      </c>
      <c r="B459" s="2" t="s">
        <v>130</v>
      </c>
      <c r="C459" s="62">
        <v>9</v>
      </c>
      <c r="D459" s="62">
        <v>9</v>
      </c>
      <c r="E459" s="62">
        <v>9</v>
      </c>
      <c r="F459" s="62">
        <v>8</v>
      </c>
      <c r="G459" s="62">
        <v>9</v>
      </c>
      <c r="H459" s="62">
        <v>44</v>
      </c>
      <c r="I459" s="62">
        <v>88</v>
      </c>
      <c r="J459" s="2" t="s">
        <v>35</v>
      </c>
    </row>
    <row r="460" spans="1:10" x14ac:dyDescent="0.2">
      <c r="A460" s="2" t="s">
        <v>129</v>
      </c>
      <c r="B460" s="2" t="s">
        <v>130</v>
      </c>
      <c r="C460" s="62">
        <v>7</v>
      </c>
      <c r="D460" s="62">
        <v>8</v>
      </c>
      <c r="E460" s="62">
        <v>8</v>
      </c>
      <c r="F460" s="62">
        <v>6</v>
      </c>
      <c r="G460" s="62">
        <v>8</v>
      </c>
      <c r="H460" s="62">
        <v>37</v>
      </c>
      <c r="I460" s="62">
        <v>74</v>
      </c>
      <c r="J460" s="2" t="s">
        <v>35</v>
      </c>
    </row>
    <row r="461" spans="1:10" x14ac:dyDescent="0.2">
      <c r="A461" s="2" t="s">
        <v>131</v>
      </c>
      <c r="B461" s="2" t="s">
        <v>132</v>
      </c>
      <c r="C461" s="62">
        <v>9</v>
      </c>
      <c r="D461" s="62">
        <v>9</v>
      </c>
      <c r="E461" s="62">
        <v>8</v>
      </c>
      <c r="F461" s="62">
        <v>8</v>
      </c>
      <c r="G461" s="62">
        <v>10</v>
      </c>
      <c r="H461" s="62">
        <v>44</v>
      </c>
      <c r="I461" s="62">
        <v>88</v>
      </c>
      <c r="J461" s="2" t="s">
        <v>35</v>
      </c>
    </row>
    <row r="462" spans="1:10" x14ac:dyDescent="0.2">
      <c r="A462" s="2" t="s">
        <v>131</v>
      </c>
      <c r="B462" s="2" t="s">
        <v>132</v>
      </c>
      <c r="C462" s="62">
        <v>10</v>
      </c>
      <c r="D462" s="62">
        <v>10</v>
      </c>
      <c r="E462" s="62">
        <v>10</v>
      </c>
      <c r="F462" s="62">
        <v>10</v>
      </c>
      <c r="G462" s="62">
        <v>10</v>
      </c>
      <c r="H462" s="62">
        <v>50</v>
      </c>
      <c r="I462" s="62">
        <v>100</v>
      </c>
      <c r="J462" s="2" t="s">
        <v>35</v>
      </c>
    </row>
    <row r="463" spans="1:10" x14ac:dyDescent="0.2">
      <c r="A463" s="2" t="s">
        <v>131</v>
      </c>
      <c r="B463" s="2" t="s">
        <v>132</v>
      </c>
      <c r="C463" s="62">
        <v>9</v>
      </c>
      <c r="D463" s="62">
        <v>9</v>
      </c>
      <c r="E463" s="62">
        <v>9</v>
      </c>
      <c r="F463" s="62">
        <v>9</v>
      </c>
      <c r="G463" s="62">
        <v>9</v>
      </c>
      <c r="H463" s="62">
        <v>45</v>
      </c>
      <c r="I463" s="62">
        <v>90</v>
      </c>
      <c r="J463" s="2" t="s">
        <v>35</v>
      </c>
    </row>
    <row r="464" spans="1:10" x14ac:dyDescent="0.2">
      <c r="A464" s="2" t="s">
        <v>131</v>
      </c>
      <c r="B464" s="2" t="s">
        <v>132</v>
      </c>
      <c r="C464" s="62">
        <v>9</v>
      </c>
      <c r="D464" s="62">
        <v>6</v>
      </c>
      <c r="E464" s="62">
        <v>6</v>
      </c>
      <c r="F464" s="62">
        <v>5</v>
      </c>
      <c r="G464" s="62">
        <v>7</v>
      </c>
      <c r="H464" s="62">
        <v>33</v>
      </c>
      <c r="I464" s="62">
        <v>66</v>
      </c>
      <c r="J464" s="2" t="s">
        <v>35</v>
      </c>
    </row>
    <row r="465" spans="1:10" x14ac:dyDescent="0.2">
      <c r="A465" s="2" t="s">
        <v>131</v>
      </c>
      <c r="B465" s="2" t="s">
        <v>132</v>
      </c>
      <c r="C465" s="62">
        <v>7</v>
      </c>
      <c r="D465" s="62">
        <v>7</v>
      </c>
      <c r="E465" s="62">
        <v>7</v>
      </c>
      <c r="F465" s="62">
        <v>8</v>
      </c>
      <c r="G465" s="62">
        <v>8</v>
      </c>
      <c r="H465" s="62">
        <v>37</v>
      </c>
      <c r="I465" s="62">
        <v>74</v>
      </c>
      <c r="J465" s="2" t="s">
        <v>35</v>
      </c>
    </row>
    <row r="466" spans="1:10" x14ac:dyDescent="0.2">
      <c r="A466" s="2" t="s">
        <v>131</v>
      </c>
      <c r="B466" s="2" t="s">
        <v>132</v>
      </c>
      <c r="C466" s="62">
        <v>9</v>
      </c>
      <c r="D466" s="62">
        <v>9</v>
      </c>
      <c r="E466" s="62">
        <v>7</v>
      </c>
      <c r="F466" s="62">
        <v>9</v>
      </c>
      <c r="G466" s="62">
        <v>9</v>
      </c>
      <c r="H466" s="62">
        <v>43</v>
      </c>
      <c r="I466" s="62">
        <v>86</v>
      </c>
      <c r="J466" s="2" t="s">
        <v>35</v>
      </c>
    </row>
    <row r="467" spans="1:10" x14ac:dyDescent="0.2">
      <c r="A467" s="2" t="s">
        <v>131</v>
      </c>
      <c r="B467" s="2" t="s">
        <v>132</v>
      </c>
      <c r="C467" s="62">
        <v>6</v>
      </c>
      <c r="D467" s="62">
        <v>7</v>
      </c>
      <c r="E467" s="62">
        <v>7</v>
      </c>
      <c r="F467" s="62">
        <v>7</v>
      </c>
      <c r="G467" s="62">
        <v>8</v>
      </c>
      <c r="H467" s="62">
        <v>35</v>
      </c>
      <c r="I467" s="62">
        <v>70</v>
      </c>
      <c r="J467" s="2" t="s">
        <v>35</v>
      </c>
    </row>
    <row r="468" spans="1:10" x14ac:dyDescent="0.2">
      <c r="A468" s="2" t="s">
        <v>131</v>
      </c>
      <c r="B468" s="2" t="s">
        <v>132</v>
      </c>
      <c r="C468" s="62">
        <v>9</v>
      </c>
      <c r="D468" s="62">
        <v>9</v>
      </c>
      <c r="E468" s="62">
        <v>8</v>
      </c>
      <c r="F468" s="62">
        <v>9</v>
      </c>
      <c r="G468" s="62">
        <v>9</v>
      </c>
      <c r="H468" s="62">
        <v>44</v>
      </c>
      <c r="I468" s="62">
        <v>88</v>
      </c>
      <c r="J468" s="2" t="s">
        <v>35</v>
      </c>
    </row>
    <row r="469" spans="1:10" x14ac:dyDescent="0.2">
      <c r="A469" s="2" t="s">
        <v>131</v>
      </c>
      <c r="B469" s="2" t="s">
        <v>132</v>
      </c>
      <c r="C469" s="62">
        <v>9</v>
      </c>
      <c r="D469" s="62">
        <v>9</v>
      </c>
      <c r="E469" s="62">
        <v>8</v>
      </c>
      <c r="F469" s="62">
        <v>8</v>
      </c>
      <c r="G469" s="62">
        <v>9</v>
      </c>
      <c r="H469" s="62">
        <v>43</v>
      </c>
      <c r="I469" s="62">
        <v>86</v>
      </c>
      <c r="J469" s="2" t="s">
        <v>35</v>
      </c>
    </row>
  </sheetData>
  <pageMargins left="0.75" right="0.75" top="1" bottom="1" header="0.5" footer="0.5"/>
  <pageSetup orientation="portrait" horizontalDpi="300" verticalDpi="300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21" zoomScaleNormal="100" workbookViewId="0">
      <selection activeCell="F18" sqref="F18"/>
    </sheetView>
  </sheetViews>
  <sheetFormatPr defaultRowHeight="12.75" x14ac:dyDescent="0.2"/>
  <cols>
    <col min="1" max="1" width="95.140625" customWidth="1"/>
    <col min="2" max="2" width="90.5703125" customWidth="1"/>
    <col min="3" max="3" width="14.85546875" customWidth="1"/>
    <col min="4" max="4" width="16.140625" customWidth="1"/>
  </cols>
  <sheetData>
    <row r="1" spans="1:4" ht="15.75" x14ac:dyDescent="0.2">
      <c r="A1" s="4" t="s">
        <v>11</v>
      </c>
    </row>
    <row r="3" spans="1:4" x14ac:dyDescent="0.2">
      <c r="A3" s="1" t="s">
        <v>0</v>
      </c>
      <c r="B3" s="1" t="s">
        <v>1</v>
      </c>
      <c r="C3" s="1" t="s">
        <v>12</v>
      </c>
      <c r="D3" s="1" t="s">
        <v>13</v>
      </c>
    </row>
    <row r="4" spans="1:4" s="6" customFormat="1" x14ac:dyDescent="0.2">
      <c r="A4" s="5" t="s">
        <v>38</v>
      </c>
      <c r="B4" s="5" t="s">
        <v>39</v>
      </c>
      <c r="C4" s="24">
        <v>20000</v>
      </c>
      <c r="D4" s="24">
        <v>30000</v>
      </c>
    </row>
    <row r="5" spans="1:4" s="6" customFormat="1" x14ac:dyDescent="0.2">
      <c r="A5" s="5" t="s">
        <v>89</v>
      </c>
      <c r="B5" s="5" t="s">
        <v>90</v>
      </c>
      <c r="C5" s="24">
        <v>20000</v>
      </c>
      <c r="D5" s="24">
        <v>30000</v>
      </c>
    </row>
    <row r="6" spans="1:4" s="6" customFormat="1" x14ac:dyDescent="0.2">
      <c r="A6" s="5" t="s">
        <v>73</v>
      </c>
      <c r="B6" s="5" t="s">
        <v>74</v>
      </c>
      <c r="C6" s="24"/>
      <c r="D6" s="24">
        <v>50000</v>
      </c>
    </row>
    <row r="7" spans="1:4" s="6" customFormat="1" x14ac:dyDescent="0.2">
      <c r="A7" s="5" t="s">
        <v>79</v>
      </c>
      <c r="B7" s="5" t="s">
        <v>80</v>
      </c>
      <c r="C7" s="24"/>
      <c r="D7" s="24">
        <v>66000</v>
      </c>
    </row>
    <row r="8" spans="1:4" s="6" customFormat="1" x14ac:dyDescent="0.2">
      <c r="A8" s="5" t="s">
        <v>85</v>
      </c>
      <c r="B8" s="5" t="s">
        <v>86</v>
      </c>
      <c r="C8" s="24">
        <v>40200</v>
      </c>
      <c r="D8" s="24">
        <v>80000</v>
      </c>
    </row>
    <row r="9" spans="1:4" s="6" customFormat="1" x14ac:dyDescent="0.2">
      <c r="A9" s="5" t="s">
        <v>93</v>
      </c>
      <c r="B9" s="5" t="s">
        <v>94</v>
      </c>
      <c r="C9" s="24">
        <v>15000</v>
      </c>
      <c r="D9" s="24">
        <v>25000</v>
      </c>
    </row>
    <row r="10" spans="1:4" s="6" customFormat="1" x14ac:dyDescent="0.2">
      <c r="A10" s="5" t="s">
        <v>30</v>
      </c>
      <c r="B10" s="5" t="s">
        <v>31</v>
      </c>
      <c r="C10" s="24">
        <v>15000</v>
      </c>
      <c r="D10" s="24">
        <v>25000</v>
      </c>
    </row>
    <row r="11" spans="1:4" s="6" customFormat="1" x14ac:dyDescent="0.2">
      <c r="A11" s="5" t="s">
        <v>131</v>
      </c>
      <c r="B11" s="5" t="s">
        <v>132</v>
      </c>
      <c r="C11" s="24">
        <v>25200</v>
      </c>
      <c r="D11" s="24">
        <v>50000</v>
      </c>
    </row>
    <row r="12" spans="1:4" s="6" customFormat="1" x14ac:dyDescent="0.2">
      <c r="A12" s="5" t="s">
        <v>53</v>
      </c>
      <c r="B12" s="5" t="s">
        <v>54</v>
      </c>
      <c r="C12" s="24">
        <v>16887</v>
      </c>
      <c r="D12" s="24">
        <v>20000</v>
      </c>
    </row>
    <row r="13" spans="1:4" s="6" customFormat="1" x14ac:dyDescent="0.2">
      <c r="A13" s="5" t="s">
        <v>58</v>
      </c>
      <c r="B13" s="5" t="s">
        <v>59</v>
      </c>
      <c r="C13" s="24">
        <v>20000</v>
      </c>
      <c r="D13" s="24">
        <v>75000</v>
      </c>
    </row>
    <row r="14" spans="1:4" s="6" customFormat="1" x14ac:dyDescent="0.2">
      <c r="A14" s="5" t="s">
        <v>99</v>
      </c>
      <c r="B14" s="5" t="s">
        <v>100</v>
      </c>
      <c r="C14" s="24"/>
      <c r="D14" s="24">
        <v>25000</v>
      </c>
    </row>
    <row r="15" spans="1:4" s="6" customFormat="1" x14ac:dyDescent="0.2">
      <c r="A15" s="5" t="s">
        <v>114</v>
      </c>
      <c r="B15" s="5" t="s">
        <v>115</v>
      </c>
      <c r="C15" s="24">
        <v>15000</v>
      </c>
      <c r="D15" s="24">
        <v>15000</v>
      </c>
    </row>
    <row r="16" spans="1:4" s="6" customFormat="1" x14ac:dyDescent="0.2">
      <c r="A16" s="5" t="s">
        <v>120</v>
      </c>
      <c r="B16" s="5" t="s">
        <v>121</v>
      </c>
      <c r="C16" s="24"/>
      <c r="D16" s="24">
        <v>40000</v>
      </c>
    </row>
    <row r="17" spans="1:4" s="6" customFormat="1" x14ac:dyDescent="0.2">
      <c r="A17" s="5" t="s">
        <v>56</v>
      </c>
      <c r="B17" s="5" t="s">
        <v>57</v>
      </c>
      <c r="C17" s="24">
        <v>35000</v>
      </c>
      <c r="D17" s="24">
        <v>100000</v>
      </c>
    </row>
    <row r="18" spans="1:4" s="6" customFormat="1" x14ac:dyDescent="0.2">
      <c r="A18" s="5" t="s">
        <v>41</v>
      </c>
      <c r="B18" s="5" t="s">
        <v>42</v>
      </c>
      <c r="C18" s="24">
        <v>70240</v>
      </c>
      <c r="D18" s="24">
        <v>80000</v>
      </c>
    </row>
    <row r="19" spans="1:4" s="6" customFormat="1" x14ac:dyDescent="0.2">
      <c r="A19" s="5" t="s">
        <v>8</v>
      </c>
      <c r="B19" s="5" t="s">
        <v>52</v>
      </c>
      <c r="C19" s="24">
        <v>24000</v>
      </c>
      <c r="D19" s="24">
        <v>24000</v>
      </c>
    </row>
    <row r="20" spans="1:4" s="6" customFormat="1" x14ac:dyDescent="0.2">
      <c r="A20" s="5" t="s">
        <v>50</v>
      </c>
      <c r="B20" s="5" t="s">
        <v>51</v>
      </c>
      <c r="C20" s="24">
        <v>2000</v>
      </c>
      <c r="D20" s="24">
        <v>4000</v>
      </c>
    </row>
    <row r="21" spans="1:4" s="6" customFormat="1" x14ac:dyDescent="0.2">
      <c r="A21" s="5" t="s">
        <v>129</v>
      </c>
      <c r="B21" s="5" t="s">
        <v>130</v>
      </c>
      <c r="C21" s="24"/>
      <c r="D21" s="24">
        <v>7000</v>
      </c>
    </row>
    <row r="22" spans="1:4" s="6" customFormat="1" x14ac:dyDescent="0.2">
      <c r="A22" s="5" t="s">
        <v>77</v>
      </c>
      <c r="B22" s="5" t="s">
        <v>78</v>
      </c>
      <c r="C22" s="24"/>
      <c r="D22" s="24">
        <v>25000</v>
      </c>
    </row>
    <row r="23" spans="1:4" s="6" customFormat="1" x14ac:dyDescent="0.2">
      <c r="A23" s="5" t="s">
        <v>64</v>
      </c>
      <c r="B23" s="5" t="s">
        <v>65</v>
      </c>
      <c r="C23" s="24">
        <v>45444</v>
      </c>
      <c r="D23" s="24">
        <v>50000</v>
      </c>
    </row>
    <row r="24" spans="1:4" s="6" customFormat="1" x14ac:dyDescent="0.2">
      <c r="A24" s="5" t="s">
        <v>103</v>
      </c>
      <c r="B24" s="5" t="s">
        <v>104</v>
      </c>
      <c r="C24" s="24"/>
      <c r="D24" s="24">
        <v>20000</v>
      </c>
    </row>
    <row r="25" spans="1:4" s="6" customFormat="1" x14ac:dyDescent="0.2">
      <c r="A25" s="5" t="s">
        <v>109</v>
      </c>
      <c r="B25" s="5" t="s">
        <v>110</v>
      </c>
      <c r="C25" s="24"/>
      <c r="D25" s="24">
        <v>5000</v>
      </c>
    </row>
    <row r="26" spans="1:4" x14ac:dyDescent="0.2">
      <c r="A26" s="5" t="s">
        <v>60</v>
      </c>
      <c r="B26" s="5" t="s">
        <v>61</v>
      </c>
      <c r="C26" s="24"/>
      <c r="D26" s="24">
        <v>20416</v>
      </c>
    </row>
    <row r="27" spans="1:4" x14ac:dyDescent="0.2">
      <c r="A27" s="5" t="s">
        <v>33</v>
      </c>
      <c r="B27" s="5" t="s">
        <v>34</v>
      </c>
      <c r="C27" s="24"/>
      <c r="D27" s="24">
        <v>5000</v>
      </c>
    </row>
    <row r="28" spans="1:4" x14ac:dyDescent="0.2">
      <c r="A28" s="5" t="s">
        <v>125</v>
      </c>
      <c r="B28" s="5" t="s">
        <v>126</v>
      </c>
      <c r="C28" s="24"/>
      <c r="D28" s="24">
        <v>112080</v>
      </c>
    </row>
    <row r="29" spans="1:4" x14ac:dyDescent="0.2">
      <c r="A29" s="5" t="s">
        <v>81</v>
      </c>
      <c r="B29" s="5" t="s">
        <v>82</v>
      </c>
      <c r="C29" s="24">
        <v>32800</v>
      </c>
      <c r="D29" s="24">
        <v>45000</v>
      </c>
    </row>
    <row r="30" spans="1:4" x14ac:dyDescent="0.2">
      <c r="A30" s="5" t="s">
        <v>97</v>
      </c>
      <c r="B30" s="5" t="s">
        <v>98</v>
      </c>
      <c r="C30" s="24"/>
      <c r="D30" s="24">
        <v>45000</v>
      </c>
    </row>
    <row r="31" spans="1:4" x14ac:dyDescent="0.2">
      <c r="A31" s="5" t="s">
        <v>122</v>
      </c>
      <c r="B31" s="5" t="s">
        <v>123</v>
      </c>
      <c r="C31" s="24">
        <v>50000</v>
      </c>
      <c r="D31" s="24">
        <v>65000</v>
      </c>
    </row>
    <row r="32" spans="1:4" x14ac:dyDescent="0.2">
      <c r="A32" s="5" t="s">
        <v>68</v>
      </c>
      <c r="B32" s="5" t="s">
        <v>68</v>
      </c>
      <c r="C32" s="24"/>
      <c r="D32" s="24">
        <v>20000</v>
      </c>
    </row>
    <row r="33" spans="1:4" x14ac:dyDescent="0.2">
      <c r="A33" s="5" t="s">
        <v>101</v>
      </c>
      <c r="B33" s="5" t="s">
        <v>102</v>
      </c>
      <c r="C33" s="24"/>
      <c r="D33" s="24">
        <v>20000</v>
      </c>
    </row>
    <row r="34" spans="1:4" x14ac:dyDescent="0.2">
      <c r="A34" s="5" t="s">
        <v>107</v>
      </c>
      <c r="B34" s="5" t="s">
        <v>108</v>
      </c>
      <c r="C34" s="24">
        <v>12900</v>
      </c>
      <c r="D34" s="24">
        <v>18000</v>
      </c>
    </row>
    <row r="35" spans="1:4" x14ac:dyDescent="0.2">
      <c r="A35" s="5" t="s">
        <v>112</v>
      </c>
      <c r="B35" s="5" t="s">
        <v>113</v>
      </c>
      <c r="C35" s="24"/>
      <c r="D35" s="24">
        <v>20000</v>
      </c>
    </row>
    <row r="36" spans="1:4" x14ac:dyDescent="0.2">
      <c r="A36" s="5" t="s">
        <v>46</v>
      </c>
      <c r="B36" s="5" t="s">
        <v>47</v>
      </c>
      <c r="C36" s="24"/>
      <c r="D36" s="24">
        <v>25000</v>
      </c>
    </row>
    <row r="37" spans="1:4" x14ac:dyDescent="0.2">
      <c r="A37" s="5" t="s">
        <v>87</v>
      </c>
      <c r="B37" s="5" t="s">
        <v>88</v>
      </c>
      <c r="C37" s="24">
        <v>92000</v>
      </c>
      <c r="D37" s="24">
        <v>120000</v>
      </c>
    </row>
    <row r="38" spans="1:4" x14ac:dyDescent="0.2">
      <c r="A38" s="5" t="s">
        <v>69</v>
      </c>
      <c r="B38" s="5" t="s">
        <v>70</v>
      </c>
      <c r="C38" s="24">
        <v>21050</v>
      </c>
      <c r="D38" s="24">
        <v>50000</v>
      </c>
    </row>
    <row r="39" spans="1:4" x14ac:dyDescent="0.2">
      <c r="A39" s="5" t="s">
        <v>9</v>
      </c>
      <c r="B39" s="5" t="s">
        <v>124</v>
      </c>
      <c r="C39" s="24">
        <v>27000</v>
      </c>
      <c r="D39" s="24">
        <v>38000</v>
      </c>
    </row>
    <row r="40" spans="1:4" x14ac:dyDescent="0.2">
      <c r="A40" s="5" t="s">
        <v>105</v>
      </c>
      <c r="B40" s="5" t="s">
        <v>106</v>
      </c>
      <c r="C40" s="24"/>
      <c r="D40" s="24">
        <v>30000</v>
      </c>
    </row>
    <row r="41" spans="1:4" x14ac:dyDescent="0.2">
      <c r="A41" s="5" t="s">
        <v>127</v>
      </c>
      <c r="B41" s="5" t="s">
        <v>128</v>
      </c>
      <c r="C41" s="24">
        <v>33000</v>
      </c>
      <c r="D41" s="24">
        <v>35500</v>
      </c>
    </row>
    <row r="42" spans="1:4" x14ac:dyDescent="0.2">
      <c r="A42" s="5" t="s">
        <v>48</v>
      </c>
      <c r="B42" s="5" t="s">
        <v>49</v>
      </c>
      <c r="C42" s="24"/>
      <c r="D42" s="24">
        <v>60000</v>
      </c>
    </row>
    <row r="43" spans="1:4" x14ac:dyDescent="0.2">
      <c r="A43" s="5" t="s">
        <v>66</v>
      </c>
      <c r="B43" s="5" t="s">
        <v>67</v>
      </c>
      <c r="C43" s="24"/>
      <c r="D43" s="24">
        <v>10000</v>
      </c>
    </row>
    <row r="44" spans="1:4" x14ac:dyDescent="0.2">
      <c r="A44" s="5" t="s">
        <v>62</v>
      </c>
      <c r="B44" s="5" t="s">
        <v>63</v>
      </c>
      <c r="C44" s="24"/>
      <c r="D44" s="24">
        <v>35500</v>
      </c>
    </row>
    <row r="45" spans="1:4" x14ac:dyDescent="0.2">
      <c r="A45" s="5" t="s">
        <v>91</v>
      </c>
      <c r="B45" s="5" t="s">
        <v>92</v>
      </c>
      <c r="C45" s="24">
        <v>7500</v>
      </c>
      <c r="D45" s="24">
        <v>9000</v>
      </c>
    </row>
    <row r="46" spans="1:4" x14ac:dyDescent="0.2">
      <c r="A46" s="5" t="s">
        <v>95</v>
      </c>
      <c r="B46" s="5" t="s">
        <v>96</v>
      </c>
      <c r="C46" s="24">
        <v>10000</v>
      </c>
      <c r="D46" s="24">
        <v>10000</v>
      </c>
    </row>
    <row r="47" spans="1:4" x14ac:dyDescent="0.2">
      <c r="A47" s="5" t="s">
        <v>75</v>
      </c>
      <c r="B47" s="5" t="s">
        <v>76</v>
      </c>
      <c r="C47" s="24"/>
      <c r="D47" s="24">
        <v>14950</v>
      </c>
    </row>
    <row r="48" spans="1:4" x14ac:dyDescent="0.2">
      <c r="A48" s="5" t="s">
        <v>116</v>
      </c>
      <c r="B48" s="5" t="s">
        <v>117</v>
      </c>
      <c r="C48" s="24"/>
      <c r="D48" s="24">
        <v>95716</v>
      </c>
    </row>
    <row r="49" spans="1:5" x14ac:dyDescent="0.2">
      <c r="A49" s="5" t="s">
        <v>36</v>
      </c>
      <c r="B49" s="5" t="s">
        <v>37</v>
      </c>
      <c r="C49" s="24"/>
      <c r="D49" s="24">
        <v>32500</v>
      </c>
    </row>
    <row r="50" spans="1:5" x14ac:dyDescent="0.2">
      <c r="A50" s="5" t="s">
        <v>83</v>
      </c>
      <c r="B50" s="5" t="s">
        <v>84</v>
      </c>
      <c r="C50" s="24">
        <v>17960</v>
      </c>
      <c r="D50" s="24">
        <v>20000</v>
      </c>
    </row>
    <row r="51" spans="1:5" x14ac:dyDescent="0.2">
      <c r="A51" s="5" t="s">
        <v>118</v>
      </c>
      <c r="B51" s="5" t="s">
        <v>119</v>
      </c>
      <c r="C51" s="24">
        <v>18500</v>
      </c>
      <c r="D51" s="24">
        <v>37500</v>
      </c>
    </row>
    <row r="52" spans="1:5" x14ac:dyDescent="0.2">
      <c r="A52" s="5" t="s">
        <v>43</v>
      </c>
      <c r="B52" s="5" t="s">
        <v>44</v>
      </c>
      <c r="C52" s="24"/>
      <c r="D52" s="24">
        <v>1082103</v>
      </c>
    </row>
    <row r="53" spans="1:5" x14ac:dyDescent="0.2">
      <c r="A53" s="5" t="s">
        <v>71</v>
      </c>
      <c r="B53" s="5" t="s">
        <v>72</v>
      </c>
      <c r="C53" s="24"/>
      <c r="D53" s="24">
        <v>165000</v>
      </c>
    </row>
    <row r="54" spans="1:5" x14ac:dyDescent="0.2">
      <c r="A54" s="5" t="s">
        <v>10</v>
      </c>
      <c r="B54" s="5" t="s">
        <v>55</v>
      </c>
      <c r="C54" s="24">
        <v>24467</v>
      </c>
      <c r="D54" s="24">
        <v>30000</v>
      </c>
    </row>
    <row r="55" spans="1:5" x14ac:dyDescent="0.2">
      <c r="A55" s="5" t="s">
        <v>10</v>
      </c>
      <c r="B55" s="5" t="s">
        <v>111</v>
      </c>
      <c r="C55" s="24">
        <v>19967</v>
      </c>
      <c r="D55" s="24">
        <v>30000</v>
      </c>
    </row>
    <row r="56" spans="1:5" x14ac:dyDescent="0.2">
      <c r="A56" s="19"/>
      <c r="C56" s="20"/>
      <c r="D56" s="21"/>
    </row>
    <row r="57" spans="1:5" x14ac:dyDescent="0.2">
      <c r="A57" s="19"/>
      <c r="B57" s="17" t="s">
        <v>19</v>
      </c>
      <c r="C57" s="20">
        <f>+SUM(Table2[FY2021 Grant])</f>
        <v>731115</v>
      </c>
      <c r="D57" s="20">
        <f>+SUM(Table2[FY2022 Request])</f>
        <v>3147265</v>
      </c>
    </row>
    <row r="58" spans="1:5" x14ac:dyDescent="0.2">
      <c r="A58" s="19"/>
      <c r="C58" s="20"/>
      <c r="D58" s="21"/>
    </row>
    <row r="59" spans="1:5" s="28" customFormat="1" x14ac:dyDescent="0.2">
      <c r="A59" s="25" t="s">
        <v>133</v>
      </c>
      <c r="B59" s="25" t="s">
        <v>134</v>
      </c>
      <c r="C59" s="26"/>
      <c r="D59" s="26">
        <v>100000</v>
      </c>
      <c r="E59" s="27" t="s">
        <v>135</v>
      </c>
    </row>
    <row r="60" spans="1:5" x14ac:dyDescent="0.2">
      <c r="A60" s="19"/>
      <c r="C60" s="20"/>
      <c r="D60" s="21"/>
    </row>
    <row r="61" spans="1:5" x14ac:dyDescent="0.2">
      <c r="A61" s="19"/>
      <c r="C61" s="20"/>
      <c r="D61" s="21"/>
    </row>
    <row r="62" spans="1:5" x14ac:dyDescent="0.2">
      <c r="A62" s="19"/>
      <c r="C62" s="20"/>
      <c r="D62" s="21"/>
    </row>
    <row r="63" spans="1:5" x14ac:dyDescent="0.2">
      <c r="A63" s="19"/>
      <c r="C63" s="20"/>
      <c r="D63" s="21"/>
    </row>
    <row r="64" spans="1:5" x14ac:dyDescent="0.2">
      <c r="A64" s="19"/>
      <c r="C64" s="20"/>
      <c r="D64" s="21"/>
    </row>
    <row r="65" spans="1:4" x14ac:dyDescent="0.2">
      <c r="A65" s="19"/>
      <c r="B65" s="10"/>
      <c r="C65" s="22"/>
      <c r="D65" s="23"/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A p p l i c a t i o n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 i : t y p e = " S a n d b o x E d i t o r M e a s u r e G r i d K e y " & g t ; & l t ; T a b l e N a m e & g t ; A p p l i c a t i o n s & l t ; / T a b l e N a m e & g t ; & l t ; / K e y & g t ; & l t ; M a i n t a i n e r 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 N a m e & l t ; / K e y & g t ; & l t ; / D i a g r a m O b j e c t K e y & g t ; & l t ; D i a g r a m O b j e c t K e y & g t ; & l t ; K e y & g t ; C o l u m n s \ F Y 2 0 2 1   G r a n t & l t ; / K e y & g t ; & l t ; / D i a g r a m O b j e c t K e y & g t ; & l t ; D i a g r a m O b j e c t K e y & g t ; & l t ; K e y & g t ; C o l u m n s \ F Y 2 0 2 2   R e q u e s t & l t ; / K e y & g t ; & l t ; / D i a g r a m O b j e c t K e y & g t ; & l t ; D i a g r a m O b j e c t K e y & g t ; & l t ; K e y & g t ; C o l u m n s \ L o o k u p K e y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1   G r a n t & l t ; / K e y & g t ; & l t ; / a : K e y & g t ; & l t ; a : V a l u e 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2   R e q u e s t & l t ; / K e y & g t ; & l t ; / a : K e y & g t ; & l t ; a : V a l u e 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c o r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 i : t y p e = " S a n d b o x E d i t o r M e a s u r e G r i d K e y " & g t ; & l t ; T a b l e N a m e & g t ; S c o r e s & l t ; / T a b l e N a m e & g t ; & l t ; / K e y & g t ; & l t ; M a i n t a i n e r 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 F Y 2 1   G r a n t   $ ' s & l t ; / K e y & g t ; & l t ; / D i a g r a m O b j e c t K e y & g t ; & l t ; D i a g r a m O b j e c t K e y & g t ; & l t ; K e y & g t ; M e a s u r e s \ S u m   o f   F Y 2 1   G r a n t   $ ' s \ T a g I n f o \ F o r m u l a & l t ; / K e y & g t ; & l t ; / D i a g r a m O b j e c t K e y & g t ; & l t ; D i a g r a m O b j e c t K e y & g t ; & l t ; K e y & g t ; M e a s u r e s \ S u m   o f   F Y 2 1   G r a n t   $ ' s \ T a g I n f o \ V a l u e & l t ; / K e y & g t ; & l t ; / D i a g r a m O b j e c t K e y & g t ; & l t ; D i a g r a m O b j e c t K e y & g t ; & l t ; K e y & g t ; M e a s u r e s \ S u m   o f   F Y 2 2   R e q u e s t & l t ; / K e y & g t ; & l t ; / D i a g r a m O b j e c t K e y & g t ; & l t ; D i a g r a m O b j e c t K e y & g t ; & l t ; K e y & g t ; M e a s u r e s \ S u m   o f   F Y 2 2   R e q u e s t \ T a g I n f o \ F o r m u l a & l t ; / K e y & g t ; & l t ; / D i a g r a m O b j e c t K e y & g t ; & l t ; D i a g r a m O b j e c t K e y & g t ; & l t ; K e y & g t ; M e a s u r e s \ S u m   o f   F Y 2 2   R e q u e s t \ T a g I n f o \ V a l u e & l t ; / K e y & g t ; & l t ; / D i a g r a m O b j e c t K e y & g t ; & l t ; D i a g r a m O b j e c t K e y & g t ; & l t ; K e y & g t ; M e a s u r e s \ S u m   o f   T o t a l   P o i n t s & l t ; / K e y & g t ; & l t ; / D i a g r a m O b j e c t K e y & g t ; & l t ; D i a g r a m O b j e c t K e y & g t ; & l t ; K e y & g t ; M e a s u r e s \ S u m   o f   T o t a l   P o i n t s \ T a g I n f o \ F o r m u l a & l t ; / K e y & g t ; & l t ; / D i a g r a m O b j e c t K e y & g t ; & l t ; D i a g r a m O b j e c t K e y & g t ; & l t ; K e y & g t ; M e a s u r e s \ S u m   o f   T o t a l   P o i n t s \ T a g I n f o \ V a l u e & l t ; / K e y & g t ; & l t ; / D i a g r a m O b j e c t K e y & g t ; & l t ; D i a g r a m O b j e c t K e y & g t ; & l t ; K e y & g t ; M e a s u r e s \ S u m   o f   E q u i t y & l t ; / K e y & g t ; & l t ; / D i a g r a m O b j e c t K e y & g t ; & l t ; D i a g r a m O b j e c t K e y & g t ; & l t ; K e y & g t ; M e a s u r e s \ S u m   o f   E q u i t y \ T a g I n f o \ F o r m u l a & l t ; / K e y & g t ; & l t ; / D i a g r a m O b j e c t K e y & g t ; & l t ; D i a g r a m O b j e c t K e y & g t ; & l t ; K e y & g t ; M e a s u r e s \ S u m   o f   E q u i t y \ T a g I n f o \ V a l u e & l t ; / K e y & g t ; & l t ; / D i a g r a m O b j e c t K e y & g t ; & l t ; D i a g r a m O b j e c t K e y & g t ; & l t ; K e y & g t ; M e a s u r e s \ S u m   o f   P r o p o s e d   R e s u l t s & l t ; / K e y & g t ; & l t ; / D i a g r a m O b j e c t K e y & g t ; & l t ; D i a g r a m O b j e c t K e y & g t ; & l t ; K e y & g t ; M e a s u r e s \ S u m   o f   P r o p o s e d   R e s u l t s \ T a g I n f o \ F o r m u l a & l t ; / K e y & g t ; & l t ; / D i a g r a m O b j e c t K e y & g t ; & l t ; D i a g r a m O b j e c t K e y & g t ; & l t ; K e y & g t ; M e a s u r e s \ S u m   o f   P r o p o s e d   R e s u l t s \ T a g I n f o \ V a l u e & l t ; / K e y & g t ; & l t ; / D i a g r a m O b j e c t K e y & g t ; & l t ; D i a g r a m O b j e c t K e y & g t ; & l t ; K e y & g t ; M e a s u r e s \ S u m   o f   P r o j e c t   P l a n & l t ; / K e y & g t ; & l t ; / D i a g r a m O b j e c t K e y & g t ; & l t ; D i a g r a m O b j e c t K e y & g t ; & l t ; K e y & g t ; M e a s u r e s \ S u m   o f   P r o j e c t   P l a n \ T a g I n f o \ F o r m u l a & l t ; / K e y & g t ; & l t ; / D i a g r a m O b j e c t K e y & g t ; & l t ; D i a g r a m O b j e c t K e y & g t ; & l t ; K e y & g t ; M e a s u r e s \ S u m   o f   P r o j e c t   P l a n \ T a g I n f o \ V a l u e & l t ; / K e y & g t ; & l t ; / D i a g r a m O b j e c t K e y & g t ; & l t ; D i a g r a m O b j e c t K e y & g t ; & l t ; K e y & g t ; M e a s u r e s \ S u m   o f   N e e d   f o r   t h e   P r o j e c t & l t ; / K e y & g t ; & l t ; / D i a g r a m O b j e c t K e y & g t ; & l t ; D i a g r a m O b j e c t K e y & g t ; & l t ; K e y & g t ; M e a s u r e s \ S u m   o f   N e e d   f o r   t h e   P r o j e c t \ T a g I n f o \ F o r m u l a & l t ; / K e y & g t ; & l t ; / D i a g r a m O b j e c t K e y & g t ; & l t ; D i a g r a m O b j e c t K e y & g t ; & l t ; K e y & g t ; M e a s u r e s \ S u m   o f   N e e d   f o r   t h e   P r o j e c t \ T a g I n f o \ V a l u e & l t ; / K e y & g t ; & l t ; / D i a g r a m O b j e c t K e y & g t ; & l t ; D i a g r a m O b j e c t K e y & g t ; & l t ; K e y & g t ; M e a s u r e s \ S u m   o f   O r g a n i z a t i o n a l   C a p a c i t y & l t ; / K e y & g t ; & l t ; / D i a g r a m O b j e c t K e y & g t ; & l t ; D i a g r a m O b j e c t K e y & g t ; & l t ; K e y & g t ; M e a s u r e s \ S u m   o f   O r g a n i z a t i o n a l   C a p a c i t y \ T a g I n f o \ F o r m u l a & l t ; / K e y & g t ; & l t ; / D i a g r a m O b j e c t K e y & g t ; & l t ; D i a g r a m O b j e c t K e y & g t ; & l t ; K e y & g t ; M e a s u r e s \ S u m   o f   O r g a n i z a t i o n a l   C a p a c i t y \ T a g I n f o \ V a l u e & l t ; / K e y & g t ; & l t ; / D i a g r a m O b j e c t K e y & g t ; & l t ; D i a g r a m O b j e c t K e y & g t ; & l t ; K e y & g t ; M e a s u r e s \ %   S c o r e & l t ; / K e y & g t ; & l t ; / D i a g r a m O b j e c t K e y & g t ; & l t ; D i a g r a m O b j e c t K e y & g t ; & l t ; K e y & g t ; M e a s u r e s \ %   S c o r e \ T a g I n f o \ F o r m u l a & l t ; / K e y & g t ; & l t ; / D i a g r a m O b j e c t K e y & g t ; & l t ; D i a g r a m O b j e c t K e y & g t ; & l t ; K e y & g t ; M e a s u r e s \ %   S c o r e \ T a g I n f o \ V a l u e & l t ; / K e y & g t ; & l t ; / D i a g r a m O b j e c t K e y & g t ; & l t ; D i a g r a m O b j e c t K e y & g t ; & l t ; K e y & g t ; M e a s u r e s \ M a x   P o t e n t i a l   P o i n t s & l t ; / K e y & g t ; & l t ; / D i a g r a m O b j e c t K e y & g t ; & l t ; D i a g r a m O b j e c t K e y & g t ; & l t ; K e y & g t ; M e a s u r e s \ M a x   P o t e n t i a l   P o i n t s \ T a g I n f o \ F o r m u l a & l t ; / K e y & g t ; & l t ; / D i a g r a m O b j e c t K e y & g t ; & l t ; D i a g r a m O b j e c t K e y & g t ; & l t ; K e y & g t ; M e a s u r e s \ M a x   P o t e n t i a l   P o i n t s \ T a g I n f o \ V a l u e & l t ; / K e y & g t ; & l t ; / D i a g r a m O b j e c t K e y & g t ; & l t ; D i a g r a m O b j e c t K e y & g t ; & l t ; K e y & g t ; M e a s u r e s \ P r o j e c t   P l a n   % & l t ; / K e y & g t ; & l t ; / D i a g r a m O b j e c t K e y & g t ; & l t ; D i a g r a m O b j e c t K e y & g t ; & l t ; K e y & g t ; M e a s u r e s \ P r o j e c t   P l a n   % \ T a g I n f o \ F o r m u l a & l t ; / K e y & g t ; & l t ; / D i a g r a m O b j e c t K e y & g t ; & l t ; D i a g r a m O b j e c t K e y & g t ; & l t ; K e y & g t ; M e a s u r e s \ P r o j e c t   P l a n   % \ T a g I n f o \ V a l u e & l t ; / K e y & g t ; & l t ; / D i a g r a m O b j e c t K e y & g t ; & l t ; D i a g r a m O b j e c t K e y & g t ; & l t ; K e y & g t ; M e a s u r e s \ P r o p o s e d   R e s u l t s   % & l t ; / K e y & g t ; & l t ; / D i a g r a m O b j e c t K e y & g t ; & l t ; D i a g r a m O b j e c t K e y & g t ; & l t ; K e y & g t ; M e a s u r e s \ P r o p o s e d   R e s u l t s   % \ T a g I n f o \ F o r m u l a & l t ; / K e y & g t ; & l t ; / D i a g r a m O b j e c t K e y & g t ; & l t ; D i a g r a m O b j e c t K e y & g t ; & l t ; K e y & g t ; M e a s u r e s \ P r o p o s e d   R e s u l t s   % \ T a g I n f o \ V a l u e & l t ; / K e y & g t ; & l t ; / D i a g r a m O b j e c t K e y & g t ; & l t ; D i a g r a m O b j e c t K e y & g t ; & l t ; K e y & g t ; M e a s u r e s \ E q u i t y   % & l t ; / K e y & g t ; & l t ; / D i a g r a m O b j e c t K e y & g t ; & l t ; D i a g r a m O b j e c t K e y & g t ; & l t ; K e y & g t ; M e a s u r e s \ E q u i t y   % \ T a g I n f o \ F o r m u l a & l t ; / K e y & g t ; & l t ; / D i a g r a m O b j e c t K e y & g t ; & l t ; D i a g r a m O b j e c t K e y & g t ; & l t ; K e y & g t ; M e a s u r e s \ E q u i t y   % \ T a g I n f o \ V a l u e & l t ; / K e y & g t ; & l t ; / D i a g r a m O b j e c t K e y & g t ; & l t ; D i a g r a m O b j e c t K e y & g t ; & l t ; K e y & g t ; M e a s u r e s \ N e e d   f o r   t h e   P r o j e c t   % & l t ; / K e y & g t ; & l t ; / D i a g r a m O b j e c t K e y & g t ; & l t ; D i a g r a m O b j e c t K e y & g t ; & l t ; K e y & g t ; M e a s u r e s \ N e e d   f o r   t h e   P r o j e c t   % \ T a g I n f o \ F o r m u l a & l t ; / K e y & g t ; & l t ; / D i a g r a m O b j e c t K e y & g t ; & l t ; D i a g r a m O b j e c t K e y & g t ; & l t ; K e y & g t ; M e a s u r e s \ N e e d   f o r   t h e   P r o j e c t   % \ T a g I n f o \ V a l u e & l t ; / K e y & g t ; & l t ; / D i a g r a m O b j e c t K e y & g t ; & l t ; D i a g r a m O b j e c t K e y & g t ; & l t ; K e y & g t ; M e a s u r e s \ O r g   C a p a c i t y   % & l t ; / K e y & g t ; & l t ; / D i a g r a m O b j e c t K e y & g t ; & l t ; D i a g r a m O b j e c t K e y & g t ; & l t ; K e y & g t ; M e a s u r e s \ O r g   C a p a c i t y   % \ T a g I n f o \ F o r m u l a & l t ; / K e y & g t ; & l t ; / D i a g r a m O b j e c t K e y & g t ; & l t ; D i a g r a m O b j e c t K e y & g t ; & l t ; K e y & g t ; M e a s u r e s \ O r g   C a p a c i t y   % \ T a g I n f o \ V a l u e & l t ; / K e y & g t ; & l t ; / D i a g r a m O b j e c t K e y & g t ; & l t ; D i a g r a m O b j e c t K e y & g t ; & l t ; K e y & g t ; M e a s u r e s \ M a x   E q u i t y   P t s & l t ; / K e y & g t ; & l t ; / D i a g r a m O b j e c t K e y & g t ; & l t ; D i a g r a m O b j e c t K e y & g t ; & l t ; K e y & g t ; M e a s u r e s \ M a x   E q u i t y   P t s \ T a g I n f o \ F o r m u l a & l t ; / K e y & g t ; & l t ; / D i a g r a m O b j e c t K e y & g t ; & l t ; D i a g r a m O b j e c t K e y & g t ; & l t ; K e y & g t ; M e a s u r e s \ M a x   E q u i t y   P t s \ T a g I n f o \ V a l u e & l t ; / K e y & g t ; & l t ; / D i a g r a m O b j e c t K e y & g t ; & l t ; D i a g r a m O b j e c t K e y & g t ; & l t ; K e y & g t ; M e a s u r e s \ S u m   o f   M a x   P T S   p e r   M e m b e r & l t ; / K e y & g t ; & l t ; / D i a g r a m O b j e c t K e y & g t ; & l t ; D i a g r a m O b j e c t K e y & g t ; & l t ; K e y & g t ; M e a s u r e s \ S u m   o f   M a x   P T S   p e r   M e m b e r \ T a g I n f o \ F o r m u l a & l t ; / K e y & g t ; & l t ; / D i a g r a m O b j e c t K e y & g t ; & l t ; D i a g r a m O b j e c t K e y & g t ; & l t ; K e y & g t ; M e a s u r e s \ S u m   o f   M a x   P T S   p e r   M e m b e r \ T a g I n f o \ V a l u e & l t ; / K e y & g t ; & l t ; / D i a g r a m O b j e c t K e y & g t ; & l t ; D i a g r a m O b j e c t K e y & g t ; & l t ; K e y & g t ; M e a s u r e s \ M a x   P t s & l t ; / K e y & g t ; & l t ; / D i a g r a m O b j e c t K e y & g t ; & l t ; D i a g r a m O b j e c t K e y & g t ; & l t ; K e y & g t ; M e a s u r e s \ M a x   P t s \ T a g I n f o \ F o r m u l a & l t ; / K e y & g t ; & l t ; / D i a g r a m O b j e c t K e y & g t ; & l t ; D i a g r a m O b j e c t K e y & g t ; & l t ; K e y & g t ; M e a s u r e s \ M a x   P t s \ T a g I n f o \ V a l u e & l t ; / K e y & g t ; & l t ; / D i a g r a m O b j e c t K e y & g t ; & l t ; D i a g r a m O b j e c t K e y & g t ; & l t ; K e y & g t ; M e a s u r e s \ M i n .   P t s & l t ; / K e y & g t ; & l t ; / D i a g r a m O b j e c t K e y & g t ; & l t ; D i a g r a m O b j e c t K e y & g t ; & l t ; K e y & g t ; M e a s u r e s \ M i n .   P t s \ T a g I n f o \ F o r m u l a & l t ; / K e y & g t ; & l t ; / D i a g r a m O b j e c t K e y & g t ; & l t ; D i a g r a m O b j e c t K e y & g t ; & l t ; K e y & g t ; M e a s u r e s \ M i n .   P t s \ T a g I n f o \ V a l u e & l t ; / K e y & g t ; & l t ; / D i a g r a m O b j e c t K e y & g t ; & l t ; D i a g r a m O b j e c t K e y & g t ; & l t ; K e y & g t ; M e a s u r e s \ M e m b e r s   S c o r i n g & l t ; / K e y & g t ; & l t ; / D i a g r a m O b j e c t K e y & g t ; & l t ; D i a g r a m O b j e c t K e y & g t ; & l t ; K e y & g t ; M e a s u r e s \ M e m b e r s   S c o r i n g \ T a g I n f o \ F o r m u l a & l t ; / K e y & g t ; & l t ; / D i a g r a m O b j e c t K e y & g t ; & l t ; D i a g r a m O b j e c t K e y & g t ; & l t ; K e y & g t ; M e a s u r e s \ M e m b e r s   S c o r i n g \ T a g I n f o \ V a l u e & l t ; / K e y & g t ; & l t ; / D i a g r a m O b j e c t K e y & g t ; & l t ; D i a g r a m O b j e c t K e y & g t ; & l t ; K e y & g t ; M e a s u r e s \ M a x   O r g   C a p   P t s & l t ; / K e y & g t ; & l t ; / D i a g r a m O b j e c t K e y & g t ; & l t ; D i a g r a m O b j e c t K e y & g t ; & l t ; K e y & g t ; M e a s u r e s \ M a x   O r g   C a p   P t s \ T a g I n f o \ F o r m u l a & l t ; / K e y & g t ; & l t ; / D i a g r a m O b j e c t K e y & g t ; & l t ; D i a g r a m O b j e c t K e y & g t ; & l t ; K e y & g t ; M e a s u r e s \ M a x   O r g   C a p   P t s \ T a g I n f o \ V a l u e & l t ; / K e y & g t ; & l t ; / D i a g r a m O b j e c t K e y & g t ; & l t ; D i a g r a m O b j e c t K e y & g t ; & l t ; K e y & g t ; M e a s u r e s \ M a x   N e e d   P t s & l t ; / K e y & g t ; & l t ; / D i a g r a m O b j e c t K e y & g t ; & l t ; D i a g r a m O b j e c t K e y & g t ; & l t ; K e y & g t ; M e a s u r e s \ M a x   N e e d   P t s \ T a g I n f o \ F o r m u l a & l t ; / K e y & g t ; & l t ; / D i a g r a m O b j e c t K e y & g t ; & l t ; D i a g r a m O b j e c t K e y & g t ; & l t ; K e y & g t ; M e a s u r e s \ M a x   N e e d   P t s \ T a g I n f o \ V a l u e & l t ; / K e y & g t ; & l t ; / D i a g r a m O b j e c t K e y & g t ; & l t ; D i a g r a m O b j e c t K e y & g t ; & l t ; K e y & g t ; M e a s u r e s \ M a x   P r o p o s e d   P t s & l t ; / K e y & g t ; & l t ; / D i a g r a m O b j e c t K e y & g t ; & l t ; D i a g r a m O b j e c t K e y & g t ; & l t ; K e y & g t ; M e a s u r e s \ M a x   P r o p o s e d   P t s \ T a g I n f o \ F o r m u l a & l t ; / K e y & g t ; & l t ; / D i a g r a m O b j e c t K e y & g t ; & l t ; D i a g r a m O b j e c t K e y & g t ; & l t ; K e y & g t ; M e a s u r e s \ M a x   P r o p o s e d   P t s \ T a g I n f o \ V a l u e & l t ; / K e y & g t ; & l t ; / D i a g r a m O b j e c t K e y & g t ; & l t ; D i a g r a m O b j e c t K e y & g t ; & l t ; K e y & g t ; M e a s u r e s \ M a x   P l a n   P t s & l t ; / K e y & g t ; & l t ; / D i a g r a m O b j e c t K e y & g t ; & l t ; D i a g r a m O b j e c t K e y & g t ; & l t ; K e y & g t ; M e a s u r e s \ M a x   P l a n   P t s \ T a g I n f o \ F o r m u l a & l t ; / K e y & g t ; & l t ; / D i a g r a m O b j e c t K e y & g t ; & l t ; D i a g r a m O b j e c t K e y & g t ; & l t ; K e y & g t ; M e a s u r e s \ M a x   P l a n   P t s \ T a g I n f o \ V a l u e & l t ; / K e y & g t ; & l t ; / D i a g r a m O b j e c t K e y & g t ; & l t ; D i a g r a m O b j e c t K e y & g t ; & l t ; K e y & g t ; M e a s u r e s \ S u m   o f   S c o r e   % & l t ; / K e y & g t ; & l t ; / D i a g r a m O b j e c t K e y & g t ; & l t ; D i a g r a m O b j e c t K e y & g t ; & l t ; K e y & g t ; M e a s u r e s \ S u m   o f   S c o r e   % \ T a g I n f o \ F o r m u l a & l t ; / K e y & g t ; & l t ; / D i a g r a m O b j e c t K e y & g t ; & l t ; D i a g r a m O b j e c t K e y & g t ; & l t ; K e y & g t ; M e a s u r e s \ S u m   o f   S c o r e   % \ T a g I n f o \ V a l u e & l t ; / K e y & g t ; & l t ; / D i a g r a m O b j e c t K e y & g t ; & l t ; D i a g r a m O b j e c t K e y & g t ; & l t ; K e y & g t ; M e a s u r e s \ S u m   o f   E q u i t y   2 & l t ; / K e y & g t ; & l t ; / D i a g r a m O b j e c t K e y & g t ; & l t ; D i a g r a m O b j e c t K e y & g t ; & l t ; K e y & g t ; M e a s u r e s \ S u m   o f   E q u i t y   2 \ T a g I n f o \ F o r m u l a & l t ; / K e y & g t ; & l t ; / D i a g r a m O b j e c t K e y & g t ; & l t ; D i a g r a m O b j e c t K e y & g t ; & l t ; K e y & g t ; M e a s u r e s \ S u m   o f   E q u i t y   2 \ T a g I n f o \ V a l u e & l t ; / K e y & g t ; & l t ; / D i a g r a m O b j e c t K e y & g t ; & l t ; D i a g r a m O b j e c t K e y & g t ; & l t ; K e y & g t ; M e a s u r e s \ S u m   o f   O r g a n i z a t i o n a l   C a p a c i t y   2 & l t ; / K e y & g t ; & l t ; / D i a g r a m O b j e c t K e y & g t ; & l t ; D i a g r a m O b j e c t K e y & g t ; & l t ; K e y & g t ; M e a s u r e s \ S u m   o f   O r g a n i z a t i o n a l   C a p a c i t y   2 \ T a g I n f o \ F o r m u l a & l t ; / K e y & g t ; & l t ; / D i a g r a m O b j e c t K e y & g t ; & l t ; D i a g r a m O b j e c t K e y & g t ; & l t ; K e y & g t ; M e a s u r e s \ S u m   o f   O r g a n i z a t i o n a l   C a p a c i t y   2 \ T a g I n f o \ V a l u e & l t ; / K e y & g t ; & l t ; / D i a g r a m O b j e c t K e y & g t ; & l t ; D i a g r a m O b j e c t K e y & g t ; & l t ; K e y & g t ; M e a s u r e s \ S u m   o f   P r o p o s e d   R e s u l t s   2 & l t ; / K e y & g t ; & l t ; / D i a g r a m O b j e c t K e y & g t ; & l t ; D i a g r a m O b j e c t K e y & g t ; & l t ; K e y & g t ; M e a s u r e s \ S u m   o f   P r o p o s e d   R e s u l t s   2 \ T a g I n f o \ F o r m u l a & l t ; / K e y & g t ; & l t ; / D i a g r a m O b j e c t K e y & g t ; & l t ; D i a g r a m O b j e c t K e y & g t ; & l t ; K e y & g t ; M e a s u r e s \ S u m   o f   P r o p o s e d   R e s u l t s   2 \ T a g I n f o \ V a l u e & l t ; / K e y & g t ; & l t ; / D i a g r a m O b j e c t K e y & g t ; & l t ; D i a g r a m O b j e c t K e y & g t ; & l t ; K e y & g t ; M e a s u r e s \ S u m   o f   P r o j e c t   P l a n   2 & l t ; / K e y & g t ; & l t ; / D i a g r a m O b j e c t K e y & g t ; & l t ; D i a g r a m O b j e c t K e y & g t ; & l t ; K e y & g t ; M e a s u r e s \ S u m   o f   P r o j e c t   P l a n   2 \ T a g I n f o \ F o r m u l a & l t ; / K e y & g t ; & l t ; / D i a g r a m O b j e c t K e y & g t ; & l t ; D i a g r a m O b j e c t K e y & g t ; & l t ; K e y & g t ; M e a s u r e s \ S u m   o f   P r o j e c t   P l a n   2 \ T a g I n f o \ V a l u e & l t ; / K e y & g t ; & l t ; / D i a g r a m O b j e c t K e y & g t ; & l t ; D i a g r a m O b j e c t K e y & g t ; & l t ; K e y & g t ; M e a s u r e s \ S u m   o f   N e e d   f o r   t h e   P r o j e c t   2 & l t ; / K e y & g t ; & l t ; / D i a g r a m O b j e c t K e y & g t ; & l t ; D i a g r a m O b j e c t K e y & g t ; & l t ; K e y & g t ; M e a s u r e s \ S u m   o f   N e e d   f o r   t h e   P r o j e c t   2 \ T a g I n f o \ F o r m u l a & l t ; / K e y & g t ; & l t ; / D i a g r a m O b j e c t K e y & g t ; & l t ; D i a g r a m O b j e c t K e y & g t ; & l t ; K e y & g t ; M e a s u r e s \ S u m   o f   N e e d   f o r   t h e   P r o j e c t   2 \ T a g I n f o \ V a l u e & l t ; / K e y & g t ; & l t ; / D i a g r a m O b j e c t K e y & g t ; & l t ; D i a g r a m O b j e c t K e y & g t ; & l t ; K e y & g t ; M e a s u r e s \ S u m   o f   S c o r i n g   C o u n t & l t ; / K e y & g t ; & l t ; / D i a g r a m O b j e c t K e y & g t ; & l t ; D i a g r a m O b j e c t K e y & g t ; & l t ; K e y & g t ; M e a s u r e s \ S u m   o f   S c o r i n g   C o u n t \ T a g I n f o \ F o r m u l a & l t ; / K e y & g t ; & l t ; / D i a g r a m O b j e c t K e y & g t ; & l t ; D i a g r a m O b j e c t K e y & g t ; & l t ; K e y & g t ; M e a s u r e s \ S u m   o f   S c o r i n g   C o u n t \ T a g I n f o \ V a l u e & l t ; / K e y & g t ; & l t ; / D i a g r a m O b j e c t K e y & g t ; & l t ; D i a g r a m O b j e c t K e y & g t ; & l t ; K e y & g t ; M e a s u r e s \ S u m   o f   P l a n   C o u n t & l t ; / K e y & g t ; & l t ; / D i a g r a m O b j e c t K e y & g t ; & l t ; D i a g r a m O b j e c t K e y & g t ; & l t ; K e y & g t ; M e a s u r e s \ S u m   o f   P l a n   C o u n t \ T a g I n f o \ F o r m u l a & l t ; / K e y & g t ; & l t ; / D i a g r a m O b j e c t K e y & g t ; & l t ; D i a g r a m O b j e c t K e y & g t ; & l t ; K e y & g t ; M e a s u r e s \ S u m   o f   P l a n   C o u n t \ T a g I n f o \ V a l u e & l t ; / K e y & g t ; & l t ; / D i a g r a m O b j e c t K e y & g t ; & l t ; D i a g r a m O b j e c t K e y & g t ; & l t ; K e y & g t ; M e a s u r e s \ S u m   o f   T o t a l   P t s   C a l c & l t ; / K e y & g t ; & l t ; / D i a g r a m O b j e c t K e y & g t ; & l t ; D i a g r a m O b j e c t K e y & g t ; & l t ; K e y & g t ; M e a s u r e s \ S u m   o f   T o t a l   P t s   C a l c \ T a g I n f o \ F o r m u l a & l t ; / K e y & g t ; & l t ; / D i a g r a m O b j e c t K e y & g t ; & l t ; D i a g r a m O b j e c t K e y & g t ; & l t ; K e y & g t ; M e a s u r e s \ S u m   o f   T o t a l   P t s   C a l c \ T a g I n f o \ V a l u e & l t ; / K e y & g t ; & l t ; / D i a g r a m O b j e c t K e y & g t ; & l t ; D i a g r a m O b j e c t K e y & g t ; & l t ; K e y & g t ; M e a s u r e s \ S u m   o f   E q u i t y   C o u n t & l t ; / K e y & g t ; & l t ; / D i a g r a m O b j e c t K e y & g t ; & l t ; D i a g r a m O b j e c t K e y & g t ; & l t ; K e y & g t ; M e a s u r e s \ S u m   o f   E q u i t y   C o u n t \ T a g I n f o \ F o r m u l a & l t ; / K e y & g t ; & l t ; / D i a g r a m O b j e c t K e y & g t ; & l t ; D i a g r a m O b j e c t K e y & g t ; & l t ; K e y & g t ; M e a s u r e s \ S u m   o f   E q u i t y   C o u n t \ T a g I n f o \ V a l u e & l t ; / K e y & g t ; & l t ; / D i a g r a m O b j e c t K e y & g t ; & l t ; D i a g r a m O b j e c t K e y & g t ; & l t ; K e y & g t ; C o l u m n s \ O r g a n i z a t i o n 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 N a m e & l t ; / K e y & g t ; & l t ; / D i a g r a m O b j e c t K e y & g t ; & l t ; D i a g r a m O b j e c t K e y & g t ; & l t ; K e y & g t ; C o l u m n s \ N e e d   f o r   t h e   P r o j e c t & l t ; / K e y & g t ; & l t ; / D i a g r a m O b j e c t K e y & g t ; & l t ; D i a g r a m O b j e c t K e y & g t ; & l t ; K e y & g t ; C o l u m n s \ P r o j e c t   P l a n & l t ; / K e y & g t ; & l t ; / D i a g r a m O b j e c t K e y & g t ; & l t ; D i a g r a m O b j e c t K e y & g t ; & l t ; K e y & g t ; C o l u m n s \ P r o p o s e d   R e s u l t s & l t ; / K e y & g t ; & l t ; / D i a g r a m O b j e c t K e y & g t ; & l t ; D i a g r a m O b j e c t K e y & g t ; & l t ; K e y & g t ; C o l u m n s \ E q u i t y & l t ; / K e y & g t ; & l t ; / D i a g r a m O b j e c t K e y & g t ; & l t ; D i a g r a m O b j e c t K e y & g t ; & l t ; K e y & g t ; C o l u m n s \ O r g a n i z a t i o n a l   C a p a c i t y & l t ; / K e y & g t ; & l t ; / D i a g r a m O b j e c t K e y & g t ; & l t ; D i a g r a m O b j e c t K e y & g t ; & l t ; K e y & g t ; C o l u m n s \ T o t a l   P o i n t s & l t ; / K e y & g t ; & l t ; / D i a g r a m O b j e c t K e y & g t ; & l t ; D i a g r a m O b j e c t K e y & g t ; & l t ; K e y & g t ; C o l u m n s \ S c o r e   % & l t ; / K e y & g t ; & l t ; / D i a g r a m O b j e c t K e y & g t ; & l t ; D i a g r a m O b j e c t K e y & g t ; & l t ; K e y & g t ; C o l u m n s \ S t r a t e g y & l t ; / K e y & g t ; & l t ; / D i a g r a m O b j e c t K e y & g t ; & l t ; D i a g r a m O b j e c t K e y & g t ; & l t ; K e y & g t ; C o l u m n s \ L o o k u p K e y & l t ; / K e y & g t ; & l t ; / D i a g r a m O b j e c t K e y & g t ; & l t ; D i a g r a m O b j e c t K e y & g t ; & l t ; K e y & g t ; C o l u m n s \ F Y 2 1   G r a n t   $ ' s & l t ; / K e y & g t ; & l t ; / D i a g r a m O b j e c t K e y & g t ; & l t ; D i a g r a m O b j e c t K e y & g t ; & l t ; K e y & g t ; C o l u m n s \ F Y 2 2   R e q u e s t & l t ; / K e y & g t ; & l t ; / D i a g r a m O b j e c t K e y & g t ; & l t ; D i a g r a m O b j e c t K e y & g t ; & l t ; K e y & g t ; C o l u m n s \ E q u i t y   C o u n t & l t ; / K e y & g t ; & l t ; / D i a g r a m O b j e c t K e y & g t ; & l t ; D i a g r a m O b j e c t K e y & g t ; & l t ; K e y & g t ; C o l u m n s \ O r g   C a p   C o u n t & l t ; / K e y & g t ; & l t ; / D i a g r a m O b j e c t K e y & g t ; & l t ; D i a g r a m O b j e c t K e y & g t ; & l t ; K e y & g t ; C o l u m n s \ S c o r i n g   C o u n t & l t ; / K e y & g t ; & l t ; / D i a g r a m O b j e c t K e y & g t ; & l t ; D i a g r a m O b j e c t K e y & g t ; & l t ; K e y & g t ; C o l u m n s \ N e e d   C o u n t & l t ; / K e y & g t ; & l t ; / D i a g r a m O b j e c t K e y & g t ; & l t ; D i a g r a m O b j e c t K e y & g t ; & l t ; K e y & g t ; C o l u m n s \ P r o p o s e d   C o u n t & l t ; / K e y & g t ; & l t ; / D i a g r a m O b j e c t K e y & g t ; & l t ; D i a g r a m O b j e c t K e y & g t ; & l t ; K e y & g t ; C o l u m n s \ P l a n   C o u n t & l t ; / K e y & g t ; & l t ; / D i a g r a m O b j e c t K e y & g t ; & l t ; D i a g r a m O b j e c t K e y & g t ; & l t ; K e y & g t ; C o l u m n s \ M a x   P T S   p e r   M e m b e r & l t ; / K e y & g t ; & l t ; / D i a g r a m O b j e c t K e y & g t ; & l t ; D i a g r a m O b j e c t K e y & g t ; & l t ; K e y & g t ; C o l u m n s \ T o t a l   P t s   C a l c & l t ; / K e y & g t ; & l t ; / D i a g r a m O b j e c t K e y & g t ; & l t ; D i a g r a m O b j e c t K e y & g t ; & l t ; K e y & g t ; L i n k s \ & a m p ; l t ; C o l u m n s \ S u m   o f   S c o r e   % & a m p ; g t ; - & a m p ; l t ; M e a s u r e s \ S c o r e   % & a m p ; g t ; & l t ; / K e y & g t ; & l t ; / D i a g r a m O b j e c t K e y & g t ; & l t ; D i a g r a m O b j e c t K e y & g t ; & l t ; K e y & g t ; L i n k s \ & a m p ; l t ; C o l u m n s \ S u m   o f   S c o r e   % & a m p ; g t ; - & a m p ; l t ; M e a s u r e s \ S c o r e   % & a m p ; g t ; \ C O L U M N & l t ; / K e y & g t ; & l t ; / D i a g r a m O b j e c t K e y & g t ; & l t ; D i a g r a m O b j e c t K e y & g t ; & l t ; K e y & g t ; L i n k s \ & a m p ; l t ; C o l u m n s \ S u m   o f   S c o r e   % & a m p ; g t ; - & a m p ; l t ; M e a s u r e s \ S c o r e   % & a m p ; g t ; \ M E A S U R E & l t ; / K e y & g t ; & l t ; / D i a g r a m O b j e c t K e y & g t ; & l t ; D i a g r a m O b j e c t K e y & g t ; & l t ; K e y & g t ; L i n k s \ & a m p ; l t ; C o l u m n s \ S u m 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\ C O L U M N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\ M E A S U R E & l t ; / K e y & g t ; & l t ; / D i a g r a m O b j e c t K e y & g t ; & l t ; D i a g r a m O b j e c t K e y & g t ; & l t ; K e y & g t ; L i n k s \ & a m p ; l t ; C o l u m n s \ S u m   o f   O r g a n i z a t i o n a l   C a p a c i t y   2 & a m p ; g t ; - & a m p ; l t ; M e a s u r e s \ O r g a n i z a t i o n a l   C a p a c i t y & a m p ; g t ; & l t ; / K e y & g t ; & l t ; / D i a g r a m O b j e c t K e y & g t ; & l t ; D i a g r a m O b j e c t K e y & g t ; & l t ; K e y & g t ; L i n k s \ & a m p ; l t ; C o l u m n s \ S u m   o f   O r g a n i z a t i o n a l   C a p a c i t y   2 & a m p ; g t ; - & a m p ; l t ; M e a s u r e s \ O r g a n i z a t i o n a l   C a p a c i t y & a m p ; g t ; \ C O L U M N & l t ; / K e y & g t ; & l t ; / D i a g r a m O b j e c t K e y & g t ; & l t ; D i a g r a m O b j e c t K e y & g t ; & l t ; K e y & g t ; L i n k s \ & a m p ; l t ; C o l u m n s \ S u m   o f   O r g a n i z a t i o n a l   C a p a c i t y   2 & a m p ; g t ; - & a m p ; l t ; M e a s u r e s \ O r g a n i z a t i o n a l   C a p a c i t y & a m p ; g t ; \ M E A S U R E & l t ; / K e y & g t ; & l t ; / D i a g r a m O b j e c t K e y & g t ; & l t ; D i a g r a m O b j e c t K e y & g t ; & l t ; K e y & g t ; L i n k s \ & a m p ; l t ; C o l u m n s \ S u m 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 R e s u l t s & a m p ; g t ; \ C O L U M N & l t ; / K e y & g t ; & l t ; / D i a g r a m O b j e c t K e y & g t ; & l t ; D i a g r a m O b j e c t K e y & g t ; & l t ; K e y & g t ; L i n k s \ & a m p ; l t ; C o l u m n s \ S u m 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 R e s u l t s & a m p ; g t ; \ M E A S U R E & l t ; / K e y & g t ; & l t ; / D i a g r a m O b j e c t K e y & g t ; & l t ; D i a g r a m O b j e c t K e y & g t ; & l t ; K e y & g t ; L i n k s \ & a m p ; l t ; C o l u m n s \ S u m 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 P l a n & a m p ; g t ; \ C O L U M N & l t ; / K e y & g t ; & l t ; / D i a g r a m O b j e c t K e y & g t ; & l t ; D i a g r a m O b j e c t K e y & g t ; & l t ; K e y & g t ; L i n k s \ & a m p ; l t ; C o l u m n s \ S u m 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 P l a n & a m p ; g t ; \ M E A S U R E & l t ; / K e y & g t ; & l t ; / D i a g r a m O b j e c t K e y & g t ; & l t ; D i a g r a m O b j e c t K e y & g t ; & l t ; K e y & g t ; L i n k s \ & a m p ; l t ; C o l u m n s \ S u m   o f   N e e d   f o r   t h e   P r o j e c t   2 & a m p ; g t ; - & a m p ; l t ; M e a s u r e s \ N e e d   f o r   t h e   P r o j e c t & a m p ; g t ; & l t ; / K e y & g t ; & l t ; / D i a g r a m O b j e c t K e y & g t ; & l t ; D i a g r a m O b j e c t K e y & g t ; & l t ; K e y & g t ; L i n k s \ & a m p ; l t ; C o l u m n s \ S u m   o f   N e e d   f o r   t h e   P r o j e c t   2 & a m p ; g t ; - & a m p ; l t ; M e a s u r e s \ N e e d   f o r   t h e   P r o j e c t & a m p ; g t ; \ C O L U M N & l t ; / K e y & g t ; & l t ; / D i a g r a m O b j e c t K e y & g t ; & l t ; D i a g r a m O b j e c t K e y & g t ; & l t ; K e y & g t ; L i n k s \ & a m p ; l t ; C o l u m n s \ S u m   o f   N e e d   f o r   t h e   P r o j e c t   2 & a m p ; g t ; - & a m p ; l t ; M e a s u r e s \ N e e d   f o r   t h e   P r o j e c t & a m p ; g t ; \ M E A S U R E & l t ; / K e y & g t ; & l t ; / D i a g r a m O b j e c t K e y & g t ; & l t ; D i a g r a m O b j e c t K e y & g t ; & l t ; K e y & g t ; L i n k s \ & a m p ; l t ; C o l u m n s \ S u m 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 C o u n t & a m p ; g t ; \ C O L U M N & l t ; / K e y & g t ; & l t ; / D i a g r a m O b j e c t K e y & g t ; & l t ; D i a g r a m O b j e c t K e y & g t ; & l t ; K e y & g t ; L i n k s \ & a m p ; l t ; C o l u m n s \ S u m 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 C o u n t & a m p ; g t ; \ M E A S U R E & l t ; / K e y & g t ; & l t ; / D i a g r a m O b j e c t K e y & g t ; & l t ; D i a g r a m O b j e c t K e y & g t ; & l t ; K e y & g t ; L i n k s \ & a m p ; l t ; C o l u m n s \ S u m   o f   P l a n   C o u n t & a m p ; g t ; - & a m p ; l t ; M e a s u r e s \ P l a n   C o u n t & a m p ; g t ; & l t ; / K e y & g t ; & l t ; / D i a g r a m O b j e c t K e y & g t ; & l t ; D i a g r a m O b j e c t K e y & g t ; & l t ; K e y & g t ; L i n k s \ & a m p ; l t ; C o l u m n s \ S u m   o f   P l a n   C o u n t & a m p ; g t ; - & a m p ; l t ; M e a s u r e s \ P l a n   C o u n t & a m p ; g t ; \ C O L U M N & l t ; / K e y & g t ; & l t ; / D i a g r a m O b j e c t K e y & g t ; & l t ; D i a g r a m O b j e c t K e y & g t ; & l t ; K e y & g t ; L i n k s \ & a m p ; l t ; C o l u m n s \ S u m   o f   P l a n   C o u n t & a m p ; g t ; - & a m p ; l t ; M e a s u r e s \ P l a n   C o u n t & a m p ; g t ; \ M E A S U R E & l t ; / K e y & g t ; & l t ; / D i a g r a m O b j e c t K e y & g t ; & l t ; D i a g r a m O b j e c t K e y & g t ; & l t ; K e y & g t ; L i n k s \ & a m p ; l t ; C o l u m n s \ S u m   o f   T o t a l   P t s   C a l c & a m p ; g t ; - & a m p ; l t ; M e a s u r e s \ T o t a l   P t s   C a l c & a m p ; g t ; & l t ; / K e y & g t ; & l t ; / D i a g r a m O b j e c t K e y & g t ; & l t ; D i a g r a m O b j e c t K e y & g t ; & l t ; K e y & g t ; L i n k s \ & a m p ; l t ; C o l u m n s \ S u m   o f   T o t a l   P t s   C a l c & a m p ; g t ; - & a m p ; l t ; M e a s u r e s \ T o t a l   P t s   C a l c & a m p ; g t ; \ C O L U M N & l t ; / K e y & g t ; & l t ; / D i a g r a m O b j e c t K e y & g t ; & l t ; D i a g r a m O b j e c t K e y & g t ; & l t ; K e y & g t ; L i n k s \ & a m p ; l t ; C o l u m n s \ S u m   o f   T o t a l   P t s   C a l c & a m p ; g t ; - & a m p ; l t ; M e a s u r e s \ T o t a l   P t s   C a l c & a m p ; g t ; \ M E A S U R E & l t ; / K e y & g t ; & l t ; / D i a g r a m O b j e c t K e y & g t ; & l t ; D i a g r a m O b j e c t K e y & g t ; & l t ; K e y & g t ; L i n k s \ & a m p ; l t ; C o l u m n s \ S u m   o f   E q u i t y   C o u n t & a m p ; g t ; - & a m p ; l t ; M e a s u r e s \ E q u i t y   C o u n t & a m p ; g t ; & l t ; / K e y & g t ; & l t ; / D i a g r a m O b j e c t K e y & g t ; & l t ; D i a g r a m O b j e c t K e y & g t ; & l t ; K e y & g t ; L i n k s \ & a m p ; l t ; C o l u m n s \ S u m   o f   E q u i t y   C o u n t & a m p ; g t ; - & a m p ; l t ; M e a s u r e s \ E q u i t y   C o u n t & a m p ; g t ; \ C O L U M N & l t ; / K e y & g t ; & l t ; / D i a g r a m O b j e c t K e y & g t ; & l t ; D i a g r a m O b j e c t K e y & g t ; & l t ; K e y & g t ; L i n k s \ & a m p ; l t ; C o l u m n s \ S u m   o f   E q u i t y   C o u n t & a m p ; g t ; - & a m p ; l t ; M e a s u r e s \ E q u i t y   C o u n t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 P o i n t s & l t ; / K e y & g t ; & l t ; / a : K e y & g t ; & l t ; a : V a l u e 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 P o i n t s \ T a g I n f o \ F o r m u l a & l t ; / K e y & g t ; & l t ; / a : K e y & g t ; & l t ; a : V a l u e 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 P o i n t s \ T a g I n f o \ V a l u e & l t ; / K e y & g t ; & l t ; / a : K e y & g t ; & l t ; a : V a l u e 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 f o r   t h e   P r o j e c t & l t ; / K e y & g t ; & l t ; / a : K e y & g t ; & l t ; a : V a l u e 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 f o r   t h e   P r o j e c t \ T a g I n f o \ F o r m u l a & l t ; / K e y & g t ; & l t ; / a : K e y & g t ; & l t ; a : V a l u e 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 f o r   t h e   P r o j e c t \ T a g I n f o \ V a l u e & l t ; / K e y & g t ; & l t ; / a : K e y & g t ; & l t ; a : V a l u e 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 O r g a n i z a t i o n a l   C a p a c i t y & l t ; / K e y & g t ; & l t ; / a : K e y & g t ; & l t ; a : V a l u e 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 O r g a n i z a t i o n a l   C a p a c i t y \ T a g I n f o \ F o r m u l a & l t ; / K e y & g t ; & l t ; / a : K e y & g t ; & l t ; a : V a l u e 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 O r g a n i z a t i o n a l   C a p a c i t y \ T a g I n f o \ V a l u e & l t ; / K e y & g t ; & l t ; / a : K e y & g t ; & l t ; a : V a l u e 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 S c o r e & l t ; / K e y & g t ; & l t ; / a : K e y & g t ; & l t ; a : V a l u e 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%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 P o t e n t i a l   P o i n t s & l t ; / K e y & g t ; & l t ; / a : K e y & g t ; & l t ; a : V a l u e 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 P o t e n t i a l   P o i n t s \ T a g I n f o \ F o r m u l a & l t ; / K e y & g t ; & l t ; / a : K e y & g t ; & l t ; a : V a l u e 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 P o t e n t i a l   P o i n t s \ T a g I n f o \ V a l u e & l t ; / K e y & g t ; & l t ; / a : K e y & g t ; & l t ; a : V a l u e 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c t   P l a n   % & l t ; / K e y & g t ; & l t ; / a : K e y & g t ; & l t ; a : V a l u e 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c t   P l a n 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c t   P l a n 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p o s e d   R e s u l t s   % & l t ; / K e y & g t ; & l t ; / a : K e y & g t ; & l t ; a : V a l u e 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p o s e d   R e s u l t s 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p o s e d   R e s u l t s 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 f o r   t h e   P r o j e c t   % & l t ; / K e y & g t ; & l t ; / a : K e y & g t ; & l t ; a : V a l u e 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 f o r   t h e   P r o j e c t 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 f o r   t h e   P r o j e c t 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r g   C a p a c i t y   % & l t ; / K e y & g t ; & l t ; / a : K e y & g t ; & l t ; a : V a l u e 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r g   C a p a c i t y 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r g   C a p a c i t y 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 E q u i t y   P t s & l t ; / K e y & g t ; & l t ; / a : K e y & g t ; & l t ; a : V a l u e 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 E q u i t y 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 E q u i t y 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 P T S   p e r   M e m b e r & l t ; / K e y & g t ; & l t ; / a : K e y & g t ; & l t ; a : V a l u e 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 P T S   p e r   M e m b e r \ T a g I n f o \ F o r m u l a & l t ; / K e y & g t ; & l t ; / a : K e y & g t ; & l t ; a : V a l u e 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 P T S   p e r   M e m b e r \ T a g I n f o \ V a l u e & l t ; / K e y & g t ; & l t ; / a : K e y & g t ; & l t ; a : V a l u e 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 P t s & l t ; / K e y & g t ; & l t ; / a : K e y & g t ; & l t ; a : V a l u e 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e m b e r s   S c o r i n g & l t ; / K e y & g t ; & l t ; / a : K e y & g t ; & l t ; a : V a l u e 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e m b e r s   S c o r i n g \ T a g I n f o \ F o r m u l a & l t ; / K e y & g t ; & l t ; / a : K e y & g t ; & l t ; a : V a l u e 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e m b e r s   S c o r i n g \ T a g I n f o \ V a l u e & l t ; / K e y & g t ; & l t ; / a : K e y & g t ; & l t ; a : V a l u e 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 O r g   C a p   P t s & l t ; / K e y & g t ; & l t ; / a : K e y & g t ; & l t ; a : V a l u e 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 O r g   C a p 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 O r g   C a p 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 N e e d   P t s & l t ; / K e y & g t ; & l t ; / a : K e y & g t ; & l t ; a : V a l u e 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 N e e d 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 N e e d 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 P r o p o s e d   P t s & l t ; / K e y & g t ; & l t ; / a : K e y & g t ; & l t ; a : V a l u e 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 P r o p o s e d 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 P r o p o s e d 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 P l a n   P t s & l t ; / K e y & g t ; & l t ; / a : K e y & g t ; & l t ; a : V a l u e 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 P l a n 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 P l a n 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 S c o r e   % & l t ; / K e y & g t ; & l t ; / a : K e y & g t ; & l t ; a : V a l u e 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 S c o r e 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 S c o r e 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2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 O r g a n i z a t i o n a l   C a p a c i t y   2 & l t ; / K e y & g t ; & l t ; / a : K e y & g t ; & l t ; a : V a l u e 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2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 O r g a n i z a t i o n a l   C a p a c i t y 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 O r g a n i z a t i o n a l   C a p a c i t y 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2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2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 f o r   t h e   P r o j e c t   2 & l t ; / K e y & g t ; & l t ; / a : K e y & g t ; & l t ; a : V a l u e 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2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 f o r   t h e   P r o j e c t 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 f o r   t h e   P r o j e c t 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 C o u n t & l t ; / K e y & g t ; & l t ; / a : K e y & g t ; & l t ; a : V a l u e 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 P l a n 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 C o u n t & l t ; / K e y & g t ; & l t ; / a : K e y & g t ; & l t ; a : V a l u e 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  f o r   t h e   P r o j e c t & l t ; / K e y & g t ; & l t ; / a : K e y & g t ; & l t ; a : V a l u e 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 P l a n & l t ; / K e y & g t ; & l t ; / a : K e y & g t ; & l t ; a : V a l u e 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 R e s u l t s & l t ; / K e y & g t ; & l t ; / a : K e y & g t ; & l t ; a : V a l u e 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a l   C a p a c i t y & l t ; / K e y & g t ; & l t ; / a : K e y & g t ; & l t ; a : V a l u e 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 P o i n t s & l t ; / K e y & g t ; & l t ; / a : K e y & g t ; & l t ; a : V a l u e 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e   % & l t ; / K e y & g t ; & l t ; / a : K e y & g t ; & l t ; a : V a l u e 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1   G r a n t   $ ' s & l t ; / K e y & g t ; & l t ; / a : K e y & g t ; & l t ; a : V a l u e 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2   R e q u e s t & l t ; / K e y & g t ; & l t ; / a : K e y & g t ; & l t ; a : V a l u e 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  C o u n t & l t ; / K e y & g t ; & l t ; / a : K e y & g t ; & l t ; a : V a l u e 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  C a p   C o u n t & l t ; / K e y & g t ; & l t ; / a : K e y & g t ; & l t ; a : V a l u e 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i n g   C o u n t & l t ; / K e y & g t ; & l t ; / a : K e y & g t ; & l t ; a : V a l u e 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  C o u n t & l t ; / K e y & g t ; & l t ; / a : K e y & g t ; & l t ; a : V a l u e 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 C o u n t & l t ; / K e y & g t ; & l t ; / a : K e y & g t ; & l t ; a : V a l u e 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 C o u n t & l t ; / K e y & g t ; & l t ; / a : K e y & g t ; & l t ; a : V a l u e 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  P T S   p e r   M e m b e r & l t ; / K e y & g t ; & l t ; / a : K e y & g t ; & l t ; a : V a l u e 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 P t s   C a l c & l t ; / K e y & g t ; & l t ; / a : K e y & g t ; & l t ; a : V a l u e 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 S c o r e   % & a m p ; g t ; - & a m p ; l t ; M e a s u r e s \ S c o r e   % & a m p ; g t ; & l t ; / K e y & g t ; & l t ; / a : K e y & g t ; & l t ; a : V a l u e 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 S c o r e   % & a m p ; g t ; - & a m p ; l t ; M e a s u r e s \ S c o r e   % & a m p ; g t ; \ C O L U M N & l t ; / K e y & g t ; & l t ; / a : K e y & g t ; & l t ; a : V a l u e 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 S c o r e   % & a m p ; g t ; - & a m p ; l t ; M e a s u r e s \ S c o r e   % & a m p ; g t ; \ M E A S U R E & l t ; / K e y & g t ; & l t ; / a : K e y & g t ; & l t ; a : V a l u e 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 O r g a n i z a t i o n a l   C a p a c i t y   2 & a m p ; g t ; - & a m p ; l t ; M e a s u r e s \ O r g a n i z a t i o n a l   C a p a c i t y & a m p ; g t ; & l t ; / K e y & g t ; & l t ; / a : K e y & g t ; & l t ; a : V a l u e 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 O r g a n i z a t i o n a l   C a p a c i t y   2 & a m p ; g t ; - & a m p ; l t ; M e a s u r e s \ O r g a n i z a t i o n a l   C a p a c i t y & a m p ; g t ; \ C O L U M N & l t ; / K e y & g t ; & l t ; / a : K e y & g t ; & l t ; a : V a l u e 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 O r g a n i z a t i o n a l   C a p a c i t y   2 & a m p ; g t ; - & a m p ; l t ; M e a s u r e s \ O r g a n i z a t i o n a l   C a p a c i t y & a m p ; g t ; \ M E A S U R E & l t ; / K e y & g t ; & l t ; / a : K e y & g t ; & l t ; a : V a l u e 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 f o r   t h e   P r o j e c t   2 & a m p ; g t ; - & a m p ; l t ; M e a s u r e s \ N e e d   f o r   t h e   P r o j e c t & a m p ; g t ; & l t ; / K e y & g t ; & l t ; / a : K e y & g t ; & l t ; a : V a l u e 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 f o r   t h e   P r o j e c t   2 & a m p ; g t ; - & a m p ; l t ; M e a s u r e s \ N e e d   f o r   t h e   P r o j e c t & a m p ; g t ; \ C O L U M N & l t ; / K e y & g t ; & l t ; / a : K e y & g t ; & l t ; a : V a l u e 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 f o r   t h e   P r o j e c t   2 & a m p ; g t ; - & a m p ; l t ; M e a s u r e s \ N e e d   f o r   t h e   P r o j e c t & a m p ; g t ; \ M E A S U R E & l t ; / K e y & g t ; & l t ; / a : K e y & g t ; & l t ; a : V a l u e 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 C o u n t & a m p ; g t ; - & a m p ; l t ; M e a s u r e s \ P l a n   C o u n t & a m p ; g t ; & l t ; / K e y & g t ; & l t ; / a : K e y & g t ; & l t ; a : V a l u e 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 C o u n t & a m p ; g t ; - & a m p ; l t ; M e a s u r e s \ P l a n   C o u n t & a m p ; g t ; \ C O L U M N & l t ; / K e y & g t ; & l t ; / a : K e y & g t ; & l t ; a : V a l u e 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 P l a n   C o u n t & a m p ; g t ; - & a m p ; l t ; M e a s u r e s \ P l a n   C o u n t & a m p ; g t ; \ M E A S U R E & l t ; / K e y & g t ; & l t ; / a : K e y & g t ; & l t ; a : V a l u e 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 C a l c & a m p ; g t ; - & a m p ; l t ; M e a s u r e s \ T o t a l   P t s   C a l c & a m p ; g t ; & l t ; / K e y & g t ; & l t ; / a : K e y & g t ; & l t ; a : V a l u e 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 C a l c & a m p ; g t ; - & a m p ; l t ; M e a s u r e s \ T o t a l   P t s   C a l c & a m p ; g t ; \ C O L U M N & l t ; / K e y & g t ; & l t ; / a : K e y & g t ; & l t ; a : V a l u e 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 C a l c & a m p ; g t ; - & a m p ; l t ; M e a s u r e s \ T o t a l   P t s   C a l c & a m p ; g t ; \ M E A S U R E & l t ; / K e y & g t ; & l t ; / a : K e y & g t ; & l t ; a : V a l u e 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 C o u n t & a m p ; g t ; - & a m p ; l t ; M e a s u r e s \ E q u i t y   C o u n t & a m p ; g t ; & l t ; / K e y & g t ; & l t ; / a : K e y & g t ; & l t ; a : V a l u e 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 C o u n t & a m p ; g t ; - & a m p ; l t ; M e a s u r e s \ E q u i t y   C o u n t & a m p ; g t ; \ C O L U M N & l t ; / K e y & g t ; & l t ; / a : K e y & g t ; & l t ; a : V a l u e 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 C o u n t & a m p ; g t ; - & a m p ; l t ; M e a s u r e s \ E q u i t y   C o u n t & a m p ; g t ; \ M E A S U R E & l t ; / K e y & g t ; & l t ; / a : K e y & g t ; & l t ; a : V a l u e 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S c o r e s _ e 2 9 a 0 e 4 4 - 0 1 a 8 - 4 e f c - a 9 1 6 - 3 0 1 c c 9 b a 4 4 4 3 , A p p l i c a t i o n s _ 6 6 a 2 d 5 c c - e 9 4 5 - 4 8 a 4 - 8 e 8 3 - 7 f 0 e a 3 f d a 9 a 3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39D9C7E0EE440841D865E5B331AF6" ma:contentTypeVersion="10" ma:contentTypeDescription="Create a new document." ma:contentTypeScope="" ma:versionID="a3d868cc5bba7bc3a31a8269e1d81567">
  <xsd:schema xmlns:xsd="http://www.w3.org/2001/XMLSchema" xmlns:xs="http://www.w3.org/2001/XMLSchema" xmlns:p="http://schemas.microsoft.com/office/2006/metadata/properties" xmlns:ns3="1d5157c5-0b34-4019-b892-cdf3cbd0bba6" xmlns:ns4="22fea025-f330-4e09-ac07-e6edffb86c86" targetNamespace="http://schemas.microsoft.com/office/2006/metadata/properties" ma:root="true" ma:fieldsID="988c52968554d0290600b6617687416d" ns3:_="" ns4:_="">
    <xsd:import namespace="1d5157c5-0b34-4019-b892-cdf3cbd0bba6"/>
    <xsd:import namespace="22fea025-f330-4e09-ac07-e6edffb8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57c5-0b34-4019-b892-cdf3cbd0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025-f330-4e09-ac07-e6edffb8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��< ? x m l   v e r s i o n = " 1 . 0 "   e n c o d i n g = " U T F - 1 6 " ? > < G e m i n i   x m l n s = " h t t p : / / g e m i n i / p i v o t c u s t o m i z a t i o n / 4 4 5 3 a e a 3 - d b 5 1 - 4 a 5 1 - 9 6 f 8 - 2 a 1 8 0 7 5 5 c b 0 d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 T o t a l   P o i n t s < / M e a s u r e N a m e > < D i s p l a y N a m e > S u m   o f   T o t a l   P o i n t s 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  f o r   t h e   P r o j e c t < / M e a s u r e N a m e > < D i s p l a y N a m e > S u m   o f   N e e d   f o r   t h e   P r o j e c t < / D i s p l a y N a m e > < V i s i b l e > F a l s e < / V i s i b l e > < / i t e m > < i t e m > < M e a s u r e N a m e > S u m   o f   O r g a n i z a t i o n a l   C a p a c i t y < / M e a s u r e N a m e > < D i s p l a y N a m e > S u m   o f   O r g a n i z a t i o n a l   C a p a c i t y < / D i s p l a y N a m e > < V i s i b l e > F a l s e < / V i s i b l e > < / i t e m > < i t e m > < M e a s u r e N a m e > %   S c o r e < / M e a s u r e N a m e > < D i s p l a y N a m e > %   S c o r e < / D i s p l a y N a m e > < V i s i b l e > F a l s e < / V i s i b l e > < / i t e m > < i t e m > < M e a s u r e N a m e > M a x   P o t e n t i a l   P o i n t s < / M e a s u r e N a m e > < D i s p l a y N a m e > M a x   P o t e n t i a l   P o i n t s < / D i s p l a y N a m e > < V i s i b l e > F a l s e < / V i s i b l e > < / i t e m > < i t e m > < M e a s u r e N a m e > P r o j e c t   P l a n   % < / M e a s u r e N a m e > < D i s p l a y N a m e > P r o j e c t   P l a n   % < / D i s p l a y N a m e > < V i s i b l e > F a l s e < / V i s i b l e > < / i t e m > < i t e m > < M e a s u r e N a m e > P r o p o s e d   R e s u l t s   % < / M e a s u r e N a m e > < D i s p l a y N a m e > P r o p o s e d   R e s u l t s   % 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 N e e d   f o r   t h e   P r o j e c t   % < / M e a s u r e N a m e > < D i s p l a y N a m e > N e e d   f o r   t h e   P r o j e c t   % < / D i s p l a y N a m e > < V i s i b l e > F a l s e < / V i s i b l e > < / i t e m > < i t e m > < M e a s u r e N a m e > O r g   C a p a c i t y   % < / M e a s u r e N a m e > < D i s p l a y N a m e > O r g   C a p a c i t y   % < / D i s p l a y N a m e > < V i s i b l e > F a l s e < / V i s i b l e > < / i t e m > < i t e m > < M e a s u r e N a m e > M a x   E q u i t y   P t s < / M e a s u r e N a m e > < D i s p l a y N a m e > M a x   E q u i t y   P t s < / D i s p l a y N a m e > < V i s i b l e > F a l s e < / V i s i b l e > < / i t e m > < i t e m > < M e a s u r e N a m e > S u m   o f   M a x   P T S   p e r   M e m b e r < / M e a s u r e N a m e > < D i s p l a y N a m e > S u m   o f   M a x   P T S   p e r   M e m b e r < / D i s p l a y N a m e > < V i s i b l e > F a l s e < / V i s i b l e > < / i t e m > < i t e m > < M e a s u r e N a m e > M a x   P t s < / M e a s u r e N a m e > < D i s p l a y N a m e > M a x 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 M e m b e r s   S c o r i n g < / M e a s u r e N a m e > < D i s p l a y N a m e > M e m b e r s   S c o r i n g < / D i s p l a y N a m e > < V i s i b l e > F a l s e < / V i s i b l e > < / i t e m > < i t e m > < M e a s u r e N a m e > M a x   O r g   C a p   P t s < / M e a s u r e N a m e > < D i s p l a y N a m e > M a x   O r g   C a p   P t s < / D i s p l a y N a m e > < V i s i b l e > F a l s e < / V i s i b l e > < / i t e m > < i t e m > < M e a s u r e N a m e > M a x   N e e d   P t s < / M e a s u r e N a m e > < D i s p l a y N a m e > M a x   N e e d   P t s < / D i s p l a y N a m e > < V i s i b l e > F a l s e < / V i s i b l e > < / i t e m > < i t e m > < M e a s u r e N a m e > M a x   P r o p o s e d   P t s < / M e a s u r e N a m e > < D i s p l a y N a m e > M a x   P r o p o s e d   P t s < / D i s p l a y N a m e > < V i s i b l e > F a l s e < / V i s i b l e > < / i t e m > < i t e m > < M e a s u r e N a m e > M a x   P l a n   P t s < / M e a s u r e N a m e > < D i s p l a y N a m e > M a x   P l a n 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19.xml>��< ? x m l   v e r s i o n = " 1 . 0 "   e n c o d i n g = " U T F - 1 6 " ? > < G e m i n i   x m l n s = " h t t p : / / g e m i n i / p i v o t c u s t o m i z a t i o n / 4 f d c 0 8 5 b - e 3 b d - 4 2 3 4 - b b 9 7 - 5 3 0 9 9 9 f c 6 c 8 8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 T o t a l   P o i n t s < / M e a s u r e N a m e > < D i s p l a y N a m e > S u m   o f   T o t a l   P o i n t s 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  f o r   t h e   P r o j e c t < / M e a s u r e N a m e > < D i s p l a y N a m e > S u m   o f   N e e d   f o r   t h e   P r o j e c t < / D i s p l a y N a m e > < V i s i b l e > F a l s e < / V i s i b l e > < / i t e m > < i t e m > < M e a s u r e N a m e > S u m   o f   O r g a n i z a t i o n a l   C a p a c i t y < / M e a s u r e N a m e > < D i s p l a y N a m e > S u m   o f   O r g a n i z a t i o n a l   C a p a c i t y < / D i s p l a y N a m e > < V i s i b l e > F a l s e < / V i s i b l e > < / i t e m > < i t e m > < M e a s u r e N a m e > M a x   P o i n t s   p e r   A p p < / M e a s u r e N a m e > < D i s p l a y N a m e > M a x   P o i n t s   p e r   A p p < / D i s p l a y N a m e > < V i s i b l e > F a l s e < / V i s i b l e > < / i t e m > < i t e m > < M e a s u r e N a m e > %   S c o r e < / M e a s u r e N a m e > < D i s p l a y N a m e > %   S c o r e < / D i s p l a y N a m e > < V i s i b l e > F a l s e < / V i s i b l e > < / i t e m > < i t e m > < M e a s u r e N a m e > M a x   P o i n t s   p e r   C a t e g o r y < / M e a s u r e N a m e > < D i s p l a y N a m e > M a x   P o i n t s   p e r   C a t e g o r y < / D i s p l a y N a m e > < V i s i b l e > F a l s e < / V i s i b l e > < / i t e m > < i t e m > < M e a s u r e N a m e > P r o j e c t   P l a n   % < / M e a s u r e N a m e > < D i s p l a y N a m e > P r o j e c t   P l a n   % < / D i s p l a y N a m e > < V i s i b l e > F a l s e < / V i s i b l e > < / i t e m > < i t e m > < M e a s u r e N a m e > P r o p o s e d   R e s u l t s   % < / M e a s u r e N a m e > < D i s p l a y N a m e > P r o p o s e d   R e s u l t s   % 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 N e e d   f o r   t h e   P r o j e c t   % < / M e a s u r e N a m e > < D i s p l a y N a m e > N e e d   f o r   t h e   P r o j e c t   % < / D i s p l a y N a m e > < V i s i b l e > F a l s e < / V i s i b l e > < / i t e m > < i t e m > < M e a s u r e N a m e > O r g   C a p a c i t y   % < / M e a s u r e N a m e > < D i s p l a y N a m e > O r g   C a p a c i t y   % 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1.xml>��< ? x m l   v e r s i o n = " 1 . 0 "   e n c o d i n g = " U T F - 1 6 " ? > < G e m i n i   x m l n s = " h t t p : / / g e m i n i / p i v o t c u s t o m i z a t i o n / 5 7 e e e 0 2 3 - 2 1 7 5 - 4 8 b 6 - a c 0 7 - 4 6 3 1 9 0 d 8 4 0 c 3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 T o t a l   P o i n t s < / M e a s u r e N a m e > < D i s p l a y N a m e > S u m   o f   T o t a l   P o i n t s 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  f o r   t h e   P r o j e c t < / M e a s u r e N a m e > < D i s p l a y N a m e > S u m   o f   N e e d   f o r   t h e   P r o j e c t < / D i s p l a y N a m e > < V i s i b l e > F a l s e < / V i s i b l e > < / i t e m > < i t e m > < M e a s u r e N a m e > S u m   o f   O r g a n i z a t i o n a l   C a p a c i t y < / M e a s u r e N a m e > < D i s p l a y N a m e > S u m   o f   O r g a n i z a t i o n a l   C a p a c i t y < / D i s p l a y N a m e > < V i s i b l e > F a l s e < / V i s i b l e > < / i t e m > < i t e m > < M e a s u r e N a m e > %   S c o r e < / M e a s u r e N a m e > < D i s p l a y N a m e > %   S c o r e < / D i s p l a y N a m e > < V i s i b l e > F a l s e < / V i s i b l e > < / i t e m > < i t e m > < M e a s u r e N a m e > P r o j e c t   P l a n   % < / M e a s u r e N a m e > < D i s p l a y N a m e > P r o j e c t   P l a n   % < / D i s p l a y N a m e > < V i s i b l e > F a l s e < / V i s i b l e > < / i t e m > < i t e m > < M e a s u r e N a m e > P r o p o s e d   R e s u l t s   % < / M e a s u r e N a m e > < D i s p l a y N a m e > P r o p o s e d   R e s u l t s   % 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 N e e d   f o r   t h e   P r o j e c t   % < / M e a s u r e N a m e > < D i s p l a y N a m e > N e e d   f o r   t h e   P r o j e c t   % < / D i s p l a y N a m e > < V i s i b l e > F a l s e < / V i s i b l e > < / i t e m > < i t e m > < M e a s u r e N a m e > O r g   C a p a c i t y   % < / M e a s u r e N a m e > < D i s p l a y N a m e > O r g   C a p a c i t y   % < / D i s p l a y N a m e > < V i s i b l e > F a l s e < / V i s i b l e > < / i t e m > < i t e m > < M e a s u r e N a m e > M a x   P o t e n t i a l   P o i n t s < / M e a s u r e N a m e > < D i s p l a y N a m e > M a x   P o t e n t i a l   P o i n t s < / D i s p l a y N a m e > < V i s i b l e > F a l s e < / V i s i b l e > < / i t e m > < i t e m > < M e a s u r e N a m e > M a x   E q u i t y   P t s < / M e a s u r e N a m e > < D i s p l a y N a m e > M a x   E q u i t y   P t s < / D i s p l a y N a m e > < V i s i b l e > F a l s e < / V i s i b l e > < / i t e m > < i t e m > < M e a s u r e N a m e > S u m   o f   M a x   P T S   p e r   M e m b e r < / M e a s u r e N a m e > < D i s p l a y N a m e > S u m   o f   M a x   P T S   p e r   M e m b e r < / D i s p l a y N a m e > < V i s i b l e > F a l s e < / V i s i b l e > < / i t e m > < i t e m > < M e a s u r e N a m e > M a x   P t s < / M e a s u r e N a m e > < D i s p l a y N a m e > M a x 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 M e m b e r s   S c o r i n g < / M e a s u r e N a m e > < D i s p l a y N a m e > M e m b e r s   S c o r i n g < / D i s p l a y N a m e > < V i s i b l e > F a l s e < / V i s i b l e > < / i t e m > < i t e m > < M e a s u r e N a m e > M a x   O r g   C a p   P t s < / M e a s u r e N a m e > < D i s p l a y N a m e > M a x   O r g   C a p   P t s < / D i s p l a y N a m e > < V i s i b l e > F a l s e < / V i s i b l e > < / i t e m > < i t e m > < M e a s u r e N a m e > M a x   N e e d   P t s < / M e a s u r e N a m e > < D i s p l a y N a m e > M a x   N e e d   P t s < / D i s p l a y N a m e > < V i s i b l e > F a l s e < / V i s i b l e > < / i t e m > < i t e m > < M e a s u r e N a m e > M a x   P r o p o s e d   P t s < / M e a s u r e N a m e > < D i s p l a y N a m e > M a x   P r o p o s e d   P t s < / D i s p l a y N a m e > < V i s i b l e > F a l s e < / V i s i b l e > < / i t e m > < i t e m > < M e a s u r e N a m e > M a x   P l a n   P t s < / M e a s u r e N a m e > < D i s p l a y N a m e > M a x   P l a n 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S c o r e s _ e 2 9 a 0 e 4 4 - 0 1 a 8 - 4 e f c - a 9 1 6 - 3 0 1 c c 9 b a 4 4 4 3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 / & g t ; & l t ; C o l u m n W i d t h s & g t ; & l t ; i t e m & g t ; & l t ; k e y & g t ; & l t ; s t r i n g & g t ; O r g a n i z a t i o n   N a m e & l t ; / s t r i n g & g t ; & l t ; / k e y & g t ; & l t ; v a l u e & g t ; & l t ; i n t & g t ; 1 6 1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2 4 & l t ; / i n t & g t ; & l t ; / v a l u e & g t ; & l t ; / i t e m & g t ; & l t ; i t e m & g t ; & l t ; k e y & g t ; & l t ; s t r i n g & g t ; P r o j e c t   P l a n & l t ; / s t r i n g & g t ; & l t ; / k e y & g t ; & l t ; v a l u e & g t ; & l t ; i n t & g t ; 1 1 4 & l t ; / i n t & g t ; & l t ; / v a l u e & g t ; & l t ; / i t e m & g t ; & l t ; i t e m & g t ; & l t ; k e y & g t ; & l t ; s t r i n g & g t ; P r o p o s e d   R e s u l t s & l t ; / s t r i n g & g t ; & l t ; / k e y & g t ; & l t ; v a l u e & g t ; & l t ; i n t & g t ; 1 5 2 & l t ; / i n t & g t ; & l t ; / v a l u e & g t ; & l t ; / i t e m & g t ; & l t ; i t e m & g t ; & l t ; k e y & g t ; & l t ; s t r i n g & g t ; E q u i t y & l t ; / s t r i n g & g t ; & l t ; / k e y & g t ; & l t ; v a l u e & g t ; & l t ; i n t & g t ; 1 4 2 & l t ; / i n t & g t ; & l t ; / v a l u e & g t ; & l t ; / i t e m & g t ; & l t ; i t e m & g t ; & l t ; k e y & g t ; & l t ; s t r i n g & g t ; S t r a t e g y & l t ; / s t r i n g & g t ; & l t ; / k e y & g t ; & l t ; v a l u e & g t ; & l t ; i n t & g t ; 8 9 & l t ; / i n t & g t ; & l t ; / v a l u e & g t ; & l t ; / i t e m & g t ; & l t ; i t e m & g t ; & l t ; k e y & g t ; & l t ; s t r i n g & g t ; S c o r e   % & l t ; / s t r i n g & g t ; & l t ; / k e y & g t ; & l t ; v a l u e & g t ; & l t ; i n t & g t ; 9 1 & l t ; / i n t & g t ; & l t ; / v a l u e & g t ; & l t ; / i t e m & g t ; & l t ; i t e m & g t ; & l t ; k e y & g t ; & l t ; s t r i n g & g t ; T o t a l   P o i n t s & l t ; / s t r i n g & g t ; & l t ; / k e y & g t ; & l t ; v a l u e & g t ; & l t ; i n t & g t ; 1 1 0 & l t ; / i n t & g t ; & l t ; / v a l u e & g t ; & l t ; / i t e m & g t ; & l t ; i t e m & g t ; & l t ; k e y & g t ; & l t ; s t r i n g & g t ; O r g a n i z a t i o n a l   C a p a c i t y & l t ; / s t r i n g & g t ; & l t ; / k e y & g t ; & l t ; v a l u e & g t ; & l t ; i n t & g t ; 1 9 0 & l t ; / i n t & g t ; & l t ; / v a l u e & g t ; & l t ; / i t e m & g t ; & l t ; i t e m & g t ; & l t ; k e y & g t ; & l t ; s t r i n g & g t ; L o o k u p K e y & l t ; / s t r i n g & g t ; & l t ; / k e y & g t ; & l t ; v a l u e & g t ; & l t ; i n t & g t ; 7 9 5 & l t ; / i n t & g t ; & l t ; / v a l u e & g t ; & l t ; / i t e m & g t ; & l t ; i t e m & g t ; & l t ; k e y & g t ; & l t ; s t r i n g & g t ; F Y 2 2   R e q u e s t & l t ; / s t r i n g & g t ; & l t ; / k e y & g t ; & l t ; v a l u e & g t ; & l t ; i n t & g t ; 1 2 8 & l t ; / i n t & g t ; & l t ; / v a l u e & g t ; & l t ; / i t e m & g t ; & l t ; i t e m & g t ; & l t ; k e y & g t ; & l t ; s t r i n g & g t ; F Y 2 1   G r a n t   $ ' s & l t ; / s t r i n g & g t ; & l t ; / k e y & g t ; & l t ; v a l u e & g t ; & l t ; i n t & g t ; 1 4 8 & l t ; / i n t & g t ; & l t ; / v a l u e & g t ; & l t ; / i t e m & g t ; & l t ; i t e m & g t ; & l t ; k e y & g t ; & l t ; s t r i n g & g t ; N e e d   f o r   t h e   P r o j e c t & l t ; / s t r i n g & g t ; & l t ; / k e y & g t ; & l t ; v a l u e & g t ; & l t ; i n t & g t ; 1 6 4 & l t ; / i n t & g t ; & l t ; / v a l u e & g t ; & l t ; / i t e m & g t ; & l t ; i t e m & g t ; & l t ; k e y & g t ; & l t ; s t r i n g & g t ; E q u i t y   C o u n t & l t ; / s t r i n g & g t ; & l t ; / k e y & g t ; & l t ; v a l u e & g t ; & l t ; i n t & g t ; 1 4 7 & l t ; / i n t & g t ; & l t ; / v a l u e & g t ; & l t ; / i t e m & g t ; & l t ; i t e m & g t ; & l t ; k e y & g t ; & l t ; s t r i n g & g t ; O r g   C a p   C o u n t & l t ; / s t r i n g & g t ; & l t ; / k e y & g t ; & l t ; v a l u e & g t ; & l t ; i n t & g t ; 1 3 4 & l t ; / i n t & g t ; & l t ; / v a l u e & g t ; & l t ; / i t e m & g t ; & l t ; i t e m & g t ; & l t ; k e y & g t ; & l t ; s t r i n g & g t ; S c o r i n g   C o u n t & l t ; / s t r i n g & g t ; & l t ; / k e y & g t ; & l t ; v a l u e & g t ; & l t ; i n t & g t ; 1 7 5 & l t ; / i n t & g t ; & l t ; / v a l u e & g t ; & l t ; / i t e m & g t ; & l t ; i t e m & g t ; & l t ; k e y & g t ; & l t ; s t r i n g & g t ; N e e d   C o u n t & l t ; / s t r i n g & g t ; & l t ; / k e y & g t ; & l t ; v a l u e & g t ; & l t ; i n t & g t ; 1 1 2 & l t ; / i n t & g t ; & l t ; / v a l u e & g t ; & l t ; / i t e m & g t ; & l t ; i t e m & g t ; & l t ; k e y & g t ; & l t ; s t r i n g & g t ; P r o p o s e d   C o u n t & l t ; / s t r i n g & g t ; & l t ; / k e y & g t ; & l t ; v a l u e & g t ; & l t ; i n t & g t ; 1 4 1 & l t ; / i n t & g t ; & l t ; / v a l u e & g t ; & l t ; / i t e m & g t ; & l t ; i t e m & g t ; & l t ; k e y & g t ; & l t ; s t r i n g & g t ; P l a n   C o u n t & l t ; / s t r i n g & g t ; & l t ; / k e y & g t ; & l t ; v a l u e & g t ; & l t ; i n t & g t ; 1 0 7 & l t ; / i n t & g t ; & l t ; / v a l u e & g t ; & l t ; / i t e m & g t ; & l t ; i t e m & g t ; & l t ; k e y & g t ; & l t ; s t r i n g & g t ; M a x   P T S   p e r   M e m b e r & l t ; / s t r i n g & g t ; & l t ; / k e y & g t ; & l t ; v a l u e & g t ; & l t ; i n t & g t ; 2 6 4 & l t ; / i n t & g t ; & l t ; / v a l u e & g t ; & l t ; / i t e m & g t ; & l t ; i t e m & g t ; & l t ; k e y & g t ; & l t ; s t r i n g & g t ; T o t a l   P t s   C a l c & l t ; / s t r i n g & g t ; & l t ; / k e y & g t ; & l t ; v a l u e & g t ; & l t ; i n t & g t ; 1 2 5 & l t ; / i n t & g t ; & l t ; / v a l u e & g t ; & l t ; / i t e m & g t ; & l t ; / C o l u m n W i d t h s & g t ; & l t ; C o l u m n D i s p l a y I n d e x & g t ; & l t ; i t e m & g t ; & l t ; k e y & g t ; & l t ; s t r i n g & g t ; O r g a n i z a t i o n   N a m e & l t ; / s t r i n g & g t ; & l t ; / k e y & g t ; & l t ; v a l u e & g t ; & l t ; i n t & g t ; 0 & l t ; / i n t & g t ; & l t ; / v a l u e & g t ; & l t ; / i t e m & g t ; & l t ; i t e m & g t ; & l t ; k e y & g t ; & l t ; s t r i n g & g t ; P r o j e c t 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 N a m e & l t ; / s t r i n g & g t ; & l t ; / k e y & g t ; & l t ; v a l u e & g t ; & l t ; i n t & g t ; 1 & l t ; / i n t & g t ; & l t ; / v a l u e & g t ; & l t ; / i t e m & g t ; & l t ; i t e m & g t ; & l t ; k e y & g t ; & l t ; s t r i n g & g t ; P r o j e c t   P l a n & l t ; / s t r i n g & g t ; & l t ; / k e y & g t ; & l t ; v a l u e & g t ; & l t ; i n t & g t ; 2 & l t ; / i n t & g t ; & l t ; / v a l u e & g t ; & l t ; / i t e m & g t ; & l t ; i t e m & g t ; & l t ; k e y & g t ; & l t ; s t r i n g & g t ; P r o p o s e d   R e s u l t s & l t ; / s t r i n g & g t ; & l t ; / k e y & g t ; & l t ; v a l u e & g t ; & l t ; i n t & g t ; 3 & l t ; / i n t & g t ; & l t ; / v a l u e & g t ; & l t ; / i t e m & g t ; & l t ; i t e m & g t ; & l t ; k e y & g t ; & l t ; s t r i n g & g t ; E q u i t y & l t ; / s t r i n g & g t ; & l t ; / k e y & g t ; & l t ; v a l u e & g t ; & l t ; i n t & g t ; 4 & l t ; / i n t & g t ; & l t ; / v a l u e & g t ; & l t ; / i t e m & g t ; & l t ; i t e m & g t ; & l t ; k e y & g t ; & l t ; s t r i n g & g t ; S t r a t e g y & l t ; / s t r i n g & g t ; & l t ; / k e y & g t ; & l t ; v a l u e & g t ; & l t ; i n t & g t ; 1 1 & l t ; / i n t & g t ; & l t ; / v a l u e & g t ; & l t ; / i t e m & g t ; & l t ; i t e m & g t ; & l t ; k e y & g t ; & l t ; s t r i n g & g t ; S c o r e   % & l t ; / s t r i n g & g t ; & l t ; / k e y & g t ; & l t ; v a l u e & g t ; & l t ; i n t & g t ; 1 0 & l t ; / i n t & g t ; & l t ; / v a l u e & g t ; & l t ; / i t e m & g t ; & l t ; i t e m & g t ; & l t ; k e y & g t ; & l t ; s t r i n g & g t ; T o t a l   P o i n t s & l t ; / s t r i n g & g t ; & l t ; / k e y & g t ; & l t ; v a l u e & g t ; & l t ; i n t & g t ; 1 2 & l t ; / i n t & g t ; & l t ; / v a l u e & g t ; & l t ; / i t e m & g t ; & l t ; i t e m & g t ; & l t ; k e y & g t ; & l t ; s t r i n g & g t ; O r g a n i z a t i o n a l   C a p a c i t y & l t ; / s t r i n g & g t ; & l t ; / k e y & g t ; & l t ; v a l u e & g t ; & l t ; i n t & g t ; 9 & l t ; / i n t & g t ; & l t ; / v a l u e & g t ; & l t ; / i t e m & g t ; & l t ; i t e m & g t ; & l t ; k e y & g t ; & l t ; s t r i n g & g t ; L o o k u p K e y & l t ; / s t r i n g & g t ; & l t ; / k e y & g t ; & l t ; v a l u e & g t ; & l t ; i n t & g t ; 5 & l t ; / i n t & g t ; & l t ; / v a l u e & g t ; & l t ; / i t e m & g t ; & l t ; i t e m & g t ; & l t ; k e y & g t ; & l t ; s t r i n g & g t ; F Y 2 2   R e q u e s t & l t ; / s t r i n g & g t ; & l t ; / k e y & g t ; & l t ; v a l u e & g t ; & l t ; i n t & g t ; 7 & l t ; / i n t & g t ; & l t ; / v a l u e & g t ; & l t ; / i t e m & g t ; & l t ; i t e m & g t ; & l t ; k e y & g t ; & l t ; s t r i n g & g t ; F Y 2 1   G r a n t   $ ' s & l t ; / s t r i n g & g t ; & l t ; / k e y & g t ; & l t ; v a l u e & g t ; & l t ; i n t & g t ; 6 & l t ; / i n t & g t ; & l t ; / v a l u e & g t ; & l t ; / i t e m & g t ; & l t ; i t e m & g t ; & l t ; k e y & g t ; & l t ; s t r i n g & g t ; N e e d   f o r   t h e   P r o j e c t & l t ; / s t r i n g & g t ; & l t ; / k e y & g t ; & l t ; v a l u e & g t ; & l t ; i n t & g t ; 8 & l t ; / i n t & g t ; & l t ; / v a l u e & g t ; & l t ; / i t e m & g t ; & l t ; i t e m & g t ; & l t ; k e y & g t ; & l t ; s t r i n g & g t ; E q u i t y   C o u n t & l t ; / s t r i n g & g t ; & l t ; / k e y & g t ; & l t ; v a l u e & g t ; & l t ; i n t & g t ; 1 3 & l t ; / i n t & g t ; & l t ; / v a l u e & g t ; & l t ; / i t e m & g t ; & l t ; i t e m & g t ; & l t ; k e y & g t ; & l t ; s t r i n g & g t ; O r g   C a p   C o u n t & l t ; / s t r i n g & g t ; & l t ; / k e y & g t ; & l t ; v a l u e & g t ; & l t ; i n t & g t ; 1 4 & l t ; / i n t & g t ; & l t ; / v a l u e & g t ; & l t ; / i t e m & g t ; & l t ; i t e m & g t ; & l t ; k e y & g t ; & l t ; s t r i n g & g t ; S c o r i n g   C o u n t & l t ; / s t r i n g & g t ; & l t ; / k e y & g t ; & l t ; v a l u e & g t ; & l t ; i n t & g t ; 1 5 & l t ; / i n t & g t ; & l t ; / v a l u e & g t ; & l t ; / i t e m & g t ; & l t ; i t e m & g t ; & l t ; k e y & g t ; & l t ; s t r i n g & g t ; N e e d   C o u n t & l t ; / s t r i n g & g t ; & l t ; / k e y & g t ; & l t ; v a l u e & g t ; & l t ; i n t & g t ; 1 6 & l t ; / i n t & g t ; & l t ; / v a l u e & g t ; & l t ; / i t e m & g t ; & l t ; i t e m & g t ; & l t ; k e y & g t ; & l t ; s t r i n g & g t ; P r o p o s e d   C o u n t & l t ; / s t r i n g & g t ; & l t ; / k e y & g t ; & l t ; v a l u e & g t ; & l t ; i n t & g t ; 1 7 & l t ; / i n t & g t ; & l t ; / v a l u e & g t ; & l t ; / i t e m & g t ; & l t ; i t e m & g t ; & l t ; k e y & g t ; & l t ; s t r i n g & g t ; P l a n   C o u n t & l t ; / s t r i n g & g t ; & l t ; / k e y & g t ; & l t ; v a l u e & g t ; & l t ; i n t & g t ; 1 8 & l t ; / i n t & g t ; & l t ; / v a l u e & g t ; & l t ; / i t e m & g t ; & l t ; i t e m & g t ; & l t ; k e y & g t ; & l t ; s t r i n g & g t ; M a x   P T S   p e r   M e m b e r & l t ; / s t r i n g & g t ; & l t ; / k e y & g t ; & l t ; v a l u e & g t ; & l t ; i n t & g t ; 1 9 & l t ; / i n t & g t ; & l t ; / v a l u e & g t ; & l t ; / i t e m & g t ; & l t ; i t e m & g t ; & l t ; k e y & g t ; & l t ; s t r i n g & g t ; T o t a l   P t s   C a l c & l t ; / s t r i n g & g t ; & l t ; / k e y & g t ; & l t ; v a l u e & g t ; & l t ; i n t & g t ; 2 0 & l t ; / i n t & g t ; & l t ; / v a l u e & g t ; & l t ; / i t e m & g t ; & l t ; / C o l u m n D i s p l a y I n d e x & g t ; & l t ; C o l u m n F r o z e n 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 / & g t ; & l t ; C o l u m n F i l t e r & g t ; & l t ; i t e m & g t ; & l t ; k e y & g t ; & l t ; s t r i n g & g t ; O r g a n i z a t i o n   N a m e & l t ; / s t r i n g & g t ; & l t ; / k e y & g t ; & l t ; v a l u e & g t ; & l t ; F i l t e r E x p r e s s i o n 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 / & g t ; & l t ; / v a l u e & g t ; & l t ; / i t e m & g t ; & l t ; i t e m & g t ; & l t ; k e y & g t ; & l t ; s t r i n g & g t ; P r o j e c t   P l a n & l t ; / s t r i n g & g t ; & l t ; / k e y & g t ; & l t ; v a l u e & g t ; & l t ; F i l t e r E x p r e s s i o n 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 / & g t ; & l t ; / v a l u e & g t ; & l t ; / i t e m & g t ; & l t ; i t e m & g t ; & l t ; k e y & g t ; & l t ; s t r i n g & g t ; E q u i t y & l t ; / s t r i n g & g t ; & l t ; / k e y & g t ; & l t ; v a l u e & g t ; & l t ; F i l t e r E x p r e s s i o n 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 / & g t ; & l t ; / v a l u e & g t ; & l t ; / i t e m & g t ; & l t ; i t e m & g t ; & l t ; k e y & g t ; & l t ; s t r i n g & g t ; P r o j e c t   N a m e & l t ; / s t r i n g & g t ; & l t ; / k e y & g t ; & l t ; v a l u e & g t ; & l t ; F i l t e r E x p r e s s i o n 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 / & g t ; & l t ; / v a l u e & g t ; & l t ; / i t e m & g t ; & l t ; i t e m & g t ; & l t ; k e y & g t ; & l t ; s t r i n g & g t ; S c o r i n g   C o u n t & l t ; / s t r i n g & g t ; & l t ; / k e y & g t ; & l t ; v a l u e & g t ; & l t ; F i l t e r E x p r e s s i o n 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 / & g t ; & l t ; / v a l u e & g t ; & l t ; / i t e m & g t ; & l t ; / C o l u m n F i l t e r & g t ; & l t ; S e l e c t i o n F i l t e r & g t ; & l t ; i t e m & g t ; & l t ; k e y & g t ; & l t ; s t r i n g & g t ; O r g a n i z a t i o n   N a m e & l t ; / s t r i n g & g t ; & l t ; / k e y & g t ; & l t ; v a l u e & g t ; & l t ; S e l e c t i o n F i l t e r 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 / & g t ; & l t ; / v a l u e & g t ; & l t ; / i t e m & g t ; & l t ; i t e m & g t ; & l t ; k e y & g t ; & l t ; s t r i n g & g t ; P r o j e c t   P l a n & l t ; / s t r i n g & g t ; & l t ; / k e y & g t ; & l t ; v a l u e & g t ; & l t ; S e l e c t i o n F i l t e r 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 / & g t ; & l t ; / v a l u e & g t ; & l t ; / i t e m & g t ; & l t ; i t e m & g t ; & l t ; k e y & g t ; & l t ; s t r i n g & g t ; E q u i t y & l t ; / s t r i n g & g t ; & l t ; / k e y & g t ; & l t ; v a l u e & g t ; & l t ; S e l e c t i o n F i l t e r 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 / & g t ; & l t ; / v a l u e & g t ; & l t ; / i t e m & g t ; & l t ; i t e m & g t ; & l t ; k e y & g t ; & l t ; s t r i n g & g t ; P r o j e c t   N a m e & l t ; / s t r i n g & g t ; & l t ; / k e y & g t ; & l t ; v a l u e & g t ; & l t ; S e l e c t i o n F i l t e r 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 / & g t ; & l t ; / v a l u e & g t ; & l t ; / i t e m & g t ; & l t ; i t e m & g t ; & l t ; k e y & g t ; & l t ; s t r i n g & g t ; S c o r i n g   C o u n t & l t ; / s t r i n g & g t ; & l t ; / k e y & g t ; & l t ; v a l u e & g t ; & l t ; S e l e c t i o n F i l t e r & g t ; & l t ; S e l e c t i o n T y p e & g t ; D e s e l e c t & l t ; / S e l e c t i o n T y p e & g t ; & l t ; I t e m s & g t ; & l t ; a n y T y p e   x s i : t y p e = " x s d : l o n g " & g t ; 5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O r g a n i z a t i o n   N a m e & l t ; / s t r i n g & g t ; & l t ; / k e y & g t ; & l t ; v a l u e & g t ; & l t ; C o m m a n d P a r a m e t e r s   / & g t ; & l t ; / v a l u e & g t ; & l t ; / i t e m & g t ; & l t ; i t e m & g t ; & l t ; k e y & g t ; & l t ; s t r i n g & g t ; P r o j e c t   P l a n & l t ; / s t r i n g & g t ; & l t ; / k e y & g t ; & l t ; v a l u e & g t ; & l t ; C o m m a n d P a r a m e t e r s   / & g t ; & l t ; / v a l u e & g t ; & l t ; / i t e m & g t ; & l t ; i t e m & g t ; & l t ; k e y & g t ; & l t ; s t r i n g & g t ; E q u i t y & l t ; / s t r i n g & g t ; & l t ; / k e y & g t ; & l t ; v a l u e & g t ; & l t ; C o m m a n d P a r a m e t e r s   / & g t ; & l t ; / v a l u e & g t ; & l t ; / i t e m & g t ; & l t ; i t e m & g t ; & l t ; k e y & g t ; & l t ; s t r i n g & g t ; P r o j e c t   N a m e & l t ; / s t r i n g & g t ; & l t ; / k e y & g t ; & l t ; v a l u e & g t ; & l t ; C o m m a n d P a r a m e t e r s   / & g t ; & l t ; / v a l u e & g t ; & l t ; / i t e m & g t ; & l t ; i t e m & g t ; & l t ; k e y & g t ; & l t ; s t r i n g & g t ; S c o r i n g   C o u n t & l t ; / s t r i n g & g t ; & l t ; / k e y & g t ; & l t ; v a l u e & g t ; & l t ; C o m m a n d P a r a m e t e r s 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23.xml>��< ? x m l   v e r s i o n = " 1 . 0 "   e n c o d i n g = " U T F - 1 6 " ? > < G e m i n i   x m l n s = " h t t p : / / g e m i n i / p i v o t c u s t o m i z a t i o n / 4 e 6 0 2 8 9 a - 2 d 1 5 - 4 3 2 a - 9 5 8 9 - 7 4 6 9 0 d 3 a b 7 0 4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 T o t a l   P o i n t s < / M e a s u r e N a m e > < D i s p l a y N a m e > S u m   o f   T o t a l   P o i n t s 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  f o r   t h e   P r o j e c t < / M e a s u r e N a m e > < D i s p l a y N a m e > S u m   o f   N e e d   f o r   t h e   P r o j e c t < / D i s p l a y N a m e > < V i s i b l e > F a l s e < / V i s i b l e > < / i t e m > < i t e m > < M e a s u r e N a m e > S u m   o f   O r g a n i z a t i o n a l   C a p a c i t y < / M e a s u r e N a m e > < D i s p l a y N a m e > S u m   o f   O r g a n i z a t i o n a l   C a p a c i t y < / D i s p l a y N a m e > < V i s i b l e > F a l s e < / V i s i b l e > < / i t e m > < i t e m > < M e a s u r e N a m e > %   S c o r e < / M e a s u r e N a m e > < D i s p l a y N a m e > %   S c o r e < / D i s p l a y N a m e > < V i s i b l e > F a l s e < / V i s i b l e > < / i t e m > < i t e m > < M e a s u r e N a m e > P r o j e c t   P l a n   % < / M e a s u r e N a m e > < D i s p l a y N a m e > P r o j e c t   P l a n   % < / D i s p l a y N a m e > < V i s i b l e > F a l s e < / V i s i b l e > < / i t e m > < i t e m > < M e a s u r e N a m e > P r o p o s e d   R e s u l t s   % < / M e a s u r e N a m e > < D i s p l a y N a m e > P r o p o s e d   R e s u l t s   % 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 N e e d   f o r   t h e   P r o j e c t   % < / M e a s u r e N a m e > < D i s p l a y N a m e > N e e d   f o r   t h e   P r o j e c t   % < / D i s p l a y N a m e > < V i s i b l e > F a l s e < / V i s i b l e > < / i t e m > < i t e m > < M e a s u r e N a m e > O r g   C a p a c i t y   % < / M e a s u r e N a m e > < D i s p l a y N a m e > O r g   C a p a c i t y   % < / D i s p l a y N a m e > < V i s i b l e > F a l s e < / V i s i b l e > < / i t e m > < i t e m > < M e a s u r e N a m e > M a x   P o t e n t i a l   P o i n t s < / M e a s u r e N a m e > < D i s p l a y N a m e > M a x   P o t e n t i a l   P o i n t s < / D i s p l a y N a m e > < V i s i b l e > F a l s e < / V i s i b l e > < / i t e m > < i t e m > < M e a s u r e N a m e > M a x   E q u i t y   P t s < / M e a s u r e N a m e > < D i s p l a y N a m e > M a x   E q u i t y   P t s < / D i s p l a y N a m e > < V i s i b l e > F a l s e < / V i s i b l e > < / i t e m > < i t e m > < M e a s u r e N a m e > S u m   o f   M a x   P T S   p e r   M e m b e r < / M e a s u r e N a m e > < D i s p l a y N a m e > S u m   o f   M a x   P T S   p e r   M e m b e r < / D i s p l a y N a m e > < V i s i b l e > F a l s e < / V i s i b l e > < / i t e m > < i t e m > < M e a s u r e N a m e > M a x   P t s < / M e a s u r e N a m e > < D i s p l a y N a m e > M a x 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 M e m b e r s   S c o r i n g < / M e a s u r e N a m e > < D i s p l a y N a m e > M e m b e r s   S c o r i n g < / D i s p l a y N a m e > < V i s i b l e > F a l s e < / V i s i b l e > < / i t e m > < i t e m > < M e a s u r e N a m e > M a x   O r g   C a p   P t s < / M e a s u r e N a m e > < D i s p l a y N a m e > M a x   O r g   C a p   P t s < / D i s p l a y N a m e > < V i s i b l e > F a l s e < / V i s i b l e > < / i t e m > < i t e m > < M e a s u r e N a m e > M a x   N e e d   P t s < / M e a s u r e N a m e > < D i s p l a y N a m e > M a x   N e e d   P t s < / D i s p l a y N a m e > < V i s i b l e > F a l s e < / V i s i b l e > < / i t e m > < i t e m > < M e a s u r e N a m e > M a x   P r o p o s e d   P t s < / M e a s u r e N a m e > < D i s p l a y N a m e > M a x   P r o p o s e d   P t s < / D i s p l a y N a m e > < V i s i b l e > F a l s e < / V i s i b l e > < / i t e m > < i t e m > < M e a s u r e N a m e > M a x   P l a n   P t s < / M e a s u r e N a m e > < D i s p l a y N a m e > M a x   P l a n 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7 5 e 5 7 2 e a - 5 d 6 9 - 4 7 0 4 - a 1 9 f - 1 1 b 2 d 8 f 0 6 3 8 d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 T o t a l   P o i n t s < / M e a s u r e N a m e > < D i s p l a y N a m e > S u m   o f   T o t a l   P o i n t s 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  f o r   t h e   P r o j e c t < / M e a s u r e N a m e > < D i s p l a y N a m e > S u m   o f   N e e d   f o r   t h e   P r o j e c t < / D i s p l a y N a m e > < V i s i b l e > F a l s e < / V i s i b l e > < / i t e m > < i t e m > < M e a s u r e N a m e > S u m   o f   O r g a n i z a t i o n a l   C a p a c i t y < / M e a s u r e N a m e > < D i s p l a y N a m e > S u m   o f   O r g a n i z a t i o n a l   C a p a c i t y < / D i s p l a y N a m e > < V i s i b l e > F a l s e < / V i s i b l e > < / i t e m > < i t e m > < M e a s u r e N a m e > %   S c o r e < / M e a s u r e N a m e > < D i s p l a y N a m e > %   S c o r e < / D i s p l a y N a m e > < V i s i b l e > F a l s e < / V i s i b l e > < / i t e m > < i t e m > < M e a s u r e N a m e > P r o j e c t   P l a n   % < / M e a s u r e N a m e > < D i s p l a y N a m e > P r o j e c t   P l a n   % < / D i s p l a y N a m e > < V i s i b l e > F a l s e < / V i s i b l e > < / i t e m > < i t e m > < M e a s u r e N a m e > P r o p o s e d   R e s u l t s   % < / M e a s u r e N a m e > < D i s p l a y N a m e > P r o p o s e d   R e s u l t s   % 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 N e e d   f o r   t h e   P r o j e c t   % < / M e a s u r e N a m e > < D i s p l a y N a m e > N e e d   f o r   t h e   P r o j e c t   % < / D i s p l a y N a m e > < V i s i b l e > F a l s e < / V i s i b l e > < / i t e m > < i t e m > < M e a s u r e N a m e > O r g   C a p a c i t y   % < / M e a s u r e N a m e > < D i s p l a y N a m e > O r g   C a p a c i t y   % < / D i s p l a y N a m e > < V i s i b l e > F a l s e < / V i s i b l e > < / i t e m > < i t e m > < M e a s u r e N a m e > M a x   P o t e n t i a l   P o i n t s < / M e a s u r e N a m e > < D i s p l a y N a m e > M a x   P o t e n t i a l   P o i n t s < / D i s p l a y N a m e > < V i s i b l e > F a l s e < / V i s i b l e > < / i t e m > < i t e m > < M e a s u r e N a m e > M a x   E q u i t y   P t s < / M e a s u r e N a m e > < D i s p l a y N a m e > M a x   E q u i t y   P t s < / D i s p l a y N a m e > < V i s i b l e > F a l s e < / V i s i b l e > < / i t e m > < i t e m > < M e a s u r e N a m e > S u m   o f   M a x   P T S   p e r   M e m b e r < / M e a s u r e N a m e > < D i s p l a y N a m e > S u m   o f   M a x   P T S   p e r   M e m b e r < / D i s p l a y N a m e > < V i s i b l e > F a l s e < / V i s i b l e > < / i t e m > < i t e m > < M e a s u r e N a m e > M a x   P t s < / M e a s u r e N a m e > < D i s p l a y N a m e > M a x 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 M e m b e r s   S c o r i n g < / M e a s u r e N a m e > < D i s p l a y N a m e > M e m b e r s   S c o r i n g < / D i s p l a y N a m e > < V i s i b l e > F a l s e < / V i s i b l e > < / i t e m > < i t e m > < M e a s u r e N a m e > M a x   O r g   C a p   P t s < / M e a s u r e N a m e > < D i s p l a y N a m e > M a x   O r g   C a p   P t s < / D i s p l a y N a m e > < V i s i b l e > F a l s e < / V i s i b l e > < / i t e m > < i t e m > < M e a s u r e N a m e > M a x   N e e d   P t s < / M e a s u r e N a m e > < D i s p l a y N a m e > M a x   N e e d   P t s < / D i s p l a y N a m e > < V i s i b l e > F a l s e < / V i s i b l e > < / i t e m > < i t e m > < M e a s u r e N a m e > M a x   P r o p o s e d   P t s < / M e a s u r e N a m e > < D i s p l a y N a m e > M a x   P r o p o s e d   P t s < / D i s p l a y N a m e > < V i s i b l e > F a l s e < / V i s i b l e > < / i t e m > < i t e m > < M e a s u r e N a m e > M a x   P l a n   P t s < / M e a s u r e N a m e > < D i s p l a y N a m e > M a x   P l a n 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C l i e n t W i n d o w X M L " > < C u s t o m C o n t e n t > < ! [ C D A T A [ S c o r e s _ e 2 9 a 0 e 4 4 - 0 1 a 8 - 4 e f c - a 9 1 6 - 3 0 1 c c 9 b a 4 4 4 3 ] ] > < / C u s t o m C o n t e n t > < / G e m i n i > 
</file>

<file path=customXml/item2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 2 0 2 1 - 0 4 - 0 5 T 1 3 : 4 4 : 5 7 . 6 4 4 2 4 4 9 - 0 4 : 0 0 < / L a s t P r o c e s s e d T i m e > < / D a t a M o d e l i n g S a n d b o x . S e r i a l i z e d S a n d b o x E r r o r C a c h e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A p p l i c a t i o n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 i : t y p e = " S a n d b o x E d i t o r T a b l e W i d g e t V i e w M o d e l K e y " & g t ; & l t ; T a b l e N a m e & g t ; A p p l i c a t i o n s & l t ; / T a b l e N a m e & g t ; & l t ; / K e y & g t ; & l t ; M a i n t a i n e r 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1   G r a n t & l t ; / K e y & g t ; & l t ; / a : K e y & g t ; & l t ; a : V a l u e 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2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S c o r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 i : t y p e = " S a n d b o x E d i t o r T a b l e W i d g e t V i e w M o d e l K e y " & g t ; & l t ; T a b l e N a m e & g t ; S c o r e s & l t ; / T a b l e N a m e & g t ; & l t ; / K e y & g t ; & l t ; M a i n t a i n e r 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  f o r   t h e   P r o j e c t & l t ; / K e y & g t ; & l t ; / a : K e y & g t ; & l t ; a : V a l u e 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 P l a n & l t ; / K e y & g t ; & l t ; / a : K e y & g t ; & l t ; a : V a l u e 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 R e s u l t s & l t ; / K e y & g t ; & l t ; / a : K e y & g t ; & l t ; a : V a l u e 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a l   C a p a c i t y & l t ; / K e y & g t ; & l t ; / a : K e y & g t ; & l t ; a : V a l u e 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 P o i n t s & l t ; / K e y & g t ; & l t ; / a : K e y & g t ; & l t ; a : V a l u e 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e   % & l t ; / K e y & g t ; & l t ; / a : K e y & g t ; & l t ; a : V a l u e 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1   G r a n t   $ ' s & l t ; / K e y & g t ; & l t ; / a : K e y & g t ; & l t ; a : V a l u e 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2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  C a p 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i n g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  P T S   p e r   M e m b e r & l t ; / K e y & g t ; & l t ; / a : K e y & g t ; & l t ; a : V a l u e 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 P t s   C a l c & l t ; / K e y & g t ; & l t ; / a : K e y & g t ; & l t ; a : V a l u e 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2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9.xml>��< ? x m l   v e r s i o n = " 1 . 0 "   e n c o d i n g = " u t f - 1 6 " ? > < D a t a M a s h u p   s q m i d = " 5 b 5 8 6 c c d - d 9 c 8 - 4 e b 6 - 9 4 3 a - 3 0 e d 3 3 7 9 d b 1 1 "   x m l n s = " h t t p : / / s c h e m a s . m i c r o s o f t . c o m / D a t a M a s h u p " > A A A A A B Y F A A B Q S w M E F A A C A A g A K V y F U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p X I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V y F U v H a W O Y O A g A A j A c A A B M A H A B G b 3 J t d W x h c y 9 T Z W N 0 a W 9 u M S 5 t I K I Y A C i g F A A A A A A A A A A A A A A A A A A A A A A A A A A A A M 1 V X W v b M B R 9 D + Q / X D Q G K T N Z Z L a 9 l D 4 U 0 4 2 9 t K E J j B H 8 o D q 3 i V d Z c i W 5 N A v 5 7 5 W l M n / m o 2 M P 8 4 t t 3 e t z 7 z 3 n y N K Y m F Q K m P k 7 P R 8 O h g O 9 Z g q X M E u k Q g 0 X w N E M B 2 C v m S x U g n b l 6 j l B P o 4 K p V C Y H 1 I 9 3 E n 5 M D r b L q 5 Z h h d k z u 4 4 U h L v F p E U x q b E g Q d 4 R 6 I 1 E y s L P t / k S C y S S x 3 P F R P 6 X q o s k r z I R B n U I 1 8 t 2 G 7 J V M l f t k E o 0 U k A x o b B 4 L P Z B b A l N 2 r F R P q b u T l 6 M 2 Z G M Y O r T f f T J 1 S M c 5 h L w 7 i N f h f m y 6 d x W b 2 D z D h E L G d J a j b d x K v H o n f d 9 p 1 L b a e 9 R V 1 w o 3 s z 3 G R T z k Q 3 e o 3 2 W 0 s L m D X C a 2 o z a 3 f 2 h 9 l b z O S T z f c U 6 o p c H 3 h d H r U k C C o W n N 5 w U x i Q 9 0 A n E 1 I D v 1 w u S + h C G 5 l V y H b V w 4 6 6 5 Q M g H v C 9 f U S W r G H R o D v + + H l S b 1 6 q J a r + 9 l 2 o 6 r / R S 9 B v g L Z l 9 l H Z F q B P s k r e A 4 7 o e K k 2 f W X A G q N 1 F e i R n d D H T 7 k v q h J T t F t F G L b C Y 7 6 g p x m D 1 p 3 h Z 9 p j B 3 q S H 2 j J g 8 O B q U y F I 9 a 7 o k + Z + M O i L o x / b e h i l 7 w s 9 m G P K v E B e 9 E T / U X / H 4 O 1 y H u L v 8 K 3 + 4 s 6 g 7 V q N n 4 8 w 0 E q + o v V D 5 H L P O d p 4 u b 5 + 6 M k / H d H y f H T 4 u B h 8 / V n O A k p f L N F S n V 9 2 8 m m + m W 7 h N C K + 1 i g 7 q b s p 4 2 c v w B Q S w E C L Q A U A A I A C A A p X I V S 0 d 1 W j K Y A A A D 4 A A A A E g A A A A A A A A A A A A A A A A A A A A A A Q 2 9 u Z m l n L 1 B h Y 2 t h Z 2 U u e G 1 s U E s B A i 0 A F A A C A A g A K V y F U g / K 6 a u k A A A A 6 Q A A A B M A A A A A A A A A A A A A A A A A 8 g A A A F t D b 2 5 0 Z W 5 0 X 1 R 5 c G V z X S 5 4 b W x Q S w E C L Q A U A A I A C A A p X I V S 8 d p Y 5 g 4 C A A C M B w A A E w A A A A A A A A A A A A A A A A D j A Q A A R m 9 y b X V s Y X M v U 2 V j d G l v b j E u b V B L B Q Y A A A A A A w A D A M I A A A A +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R G g A A A A A A A G 8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2 9 y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N v b H V t b k 5 h b W V z I i B W Y W x 1 Z T 0 i c 1 s m c X V v d D t P c m d h b m l 6 Y X R p b 2 4 g T m F t Z S Z x d W 9 0 O y w m c X V v d D t Q c m 9 q Z W N 0 I E 5 h b W U m c X V v d D s s J n F 1 b 3 Q 7 T m V l Z C B m b 3 I g d G h l I F B y b 2 p l Y 3 Q m c X V v d D s s J n F 1 b 3 Q 7 U H J v a m V j d C B Q b G F u J n F 1 b 3 Q 7 L C Z x d W 9 0 O 1 B y b 3 B v c 2 V k I F J l c 3 V s d H M m c X V v d D s s J n F 1 b 3 Q 7 R X F 1 a X R 5 J n F 1 b 3 Q 7 L C Z x d W 9 0 O 0 9 y Z 2 F u a X p h d G l v b m F s I E N h c G F j a X R 5 J n F 1 b 3 Q 7 L C Z x d W 9 0 O 1 R v d G F s I F B v a W 5 0 c y Z x d W 9 0 O y w m c X V v d D t T Y 2 9 y Z S A l J n F 1 b 3 Q 7 L C Z x d W 9 0 O 1 N 0 c m F 0 Z W d 5 J n F 1 b 3 Q 7 X S I g L z 4 8 R W 5 0 c n k g V H l w Z T 0 i R m l s b E N v b H V t b l R 5 c G V z I i B W Y W x 1 Z T 0 i c 0 J n W U R B d 0 1 E Q X d N R U J n P T 0 i I C 8 + P E V u d H J 5 I F R 5 c G U 9 I k Z p b G x M Y X N 0 V X B k Y X R l Z C I g V m F s d W U 9 I m Q y M D I x L T A 0 L T A 1 V D E 1 O j M y O j Q x L j Q 4 M j A x M j V a I i A v P j x F b n R y e S B U e X B l P S J R d W V y e U l E I i B W Y W x 1 Z T 0 i c z c z M D N m N m N l L T A y Z G E t N G M z M S 0 5 Y j E 0 L W Q 1 Y W V m O T F h Z G N l Z i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j b 3 J l c y 9 D a G F u Z 2 V k I F R 5 c G U u e 0 9 y Z 2 F u a X p h d G l v b i B O Y W 1 l L D B 9 J n F 1 b 3 Q 7 L C Z x d W 9 0 O 1 N l Y 3 R p b 2 4 x L 1 N j b 3 J l c y 9 D a G F u Z 2 V k I F R 5 c G U u e 1 B y b 2 p l Y 3 Q g T m F t Z S w x f S Z x d W 9 0 O y w m c X V v d D t T Z W N 0 a W 9 u M S 9 T Y 2 9 y Z X M v Q 2 h h b m d l Z C B U e X B l L n t O Z W V k I G Z v c i B 0 a G U g U H J v a m V j d C w y f S Z x d W 9 0 O y w m c X V v d D t T Z W N 0 a W 9 u M S 9 T Y 2 9 y Z X M v Q 2 h h b m d l Z C B U e X B l L n t Q c m 9 q Z W N 0 I F B s Y W 4 s M 3 0 m c X V v d D s s J n F 1 b 3 Q 7 U 2 V j d G l v b j E v U 2 N v c m V z L 0 N o Y W 5 n Z W Q g V H l w Z S 5 7 U H J v c G 9 z Z W Q g U m V z d W x 0 c y w 0 f S Z x d W 9 0 O y w m c X V v d D t T Z W N 0 a W 9 u M S 9 T Y 2 9 y Z X M v Q 2 h h b m d l Z C B U e X B l L n t F c X V p d H k s N X 0 m c X V v d D s s J n F 1 b 3 Q 7 U 2 V j d G l v b j E v U 2 N v c m V z L 0 N o Y W 5 n Z W Q g V H l w Z S 5 7 T 3 J n Y W 5 p e m F 0 a W 9 u Y W w g Q 2 F w Y W N p d H k s N n 0 m c X V v d D s s J n F 1 b 3 Q 7 U 2 V j d G l v b j E v U 2 N v c m V z L 0 N o Y W 5 n Z W Q g V H l w Z T I u e 1 R v d G F s I F B v a W 5 0 c y w 3 f S Z x d W 9 0 O y w m c X V v d D t T Z W N 0 a W 9 u M S 9 T Y 2 9 y Z X M v Q 2 h h b m d l Z C B U e X B l M S 5 7 U 2 N v c m U g J S w 4 f S Z x d W 9 0 O y w m c X V v d D t T Z W N 0 a W 9 u M S 9 T Y 2 9 y Z X M v Q 2 h h b m d l Z C B U e X B l L n t T d H J h d G V n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2 N v c m V z L 0 N o Y W 5 n Z W Q g V H l w Z S 5 7 T 3 J n Y W 5 p e m F 0 a W 9 u I E 5 h b W U s M H 0 m c X V v d D s s J n F 1 b 3 Q 7 U 2 V j d G l v b j E v U 2 N v c m V z L 0 N o Y W 5 n Z W Q g V H l w Z S 5 7 U H J v a m V j d C B O Y W 1 l L D F 9 J n F 1 b 3 Q 7 L C Z x d W 9 0 O 1 N l Y 3 R p b 2 4 x L 1 N j b 3 J l c y 9 D a G F u Z 2 V k I F R 5 c G U u e 0 5 l Z W Q g Z m 9 y I H R o Z S B Q c m 9 q Z W N 0 L D J 9 J n F 1 b 3 Q 7 L C Z x d W 9 0 O 1 N l Y 3 R p b 2 4 x L 1 N j b 3 J l c y 9 D a G F u Z 2 V k I F R 5 c G U u e 1 B y b 2 p l Y 3 Q g U G x h b i w z f S Z x d W 9 0 O y w m c X V v d D t T Z W N 0 a W 9 u M S 9 T Y 2 9 y Z X M v Q 2 h h b m d l Z C B U e X B l L n t Q c m 9 w b 3 N l Z C B S Z X N 1 b H R z L D R 9 J n F 1 b 3 Q 7 L C Z x d W 9 0 O 1 N l Y 3 R p b 2 4 x L 1 N j b 3 J l c y 9 D a G F u Z 2 V k I F R 5 c G U u e 0 V x d W l 0 e S w 1 f S Z x d W 9 0 O y w m c X V v d D t T Z W N 0 a W 9 u M S 9 T Y 2 9 y Z X M v Q 2 h h b m d l Z C B U e X B l L n t P c m d h b m l 6 Y X R p b 2 5 h b C B D Y X B h Y 2 l 0 e S w 2 f S Z x d W 9 0 O y w m c X V v d D t T Z W N 0 a W 9 u M S 9 T Y 2 9 y Z X M v Q 2 h h b m d l Z C B U e X B l M i 5 7 V G 9 0 Y W w g U G 9 p b n R z L D d 9 J n F 1 b 3 Q 7 L C Z x d W 9 0 O 1 N l Y 3 R p b 2 4 x L 1 N j b 3 J l c y 9 D a G F u Z 2 V k I F R 5 c G U x L n t T Y 2 9 y Z S A l L D h 9 J n F 1 b 3 Q 7 L C Z x d W 9 0 O 1 N l Y 3 R p b 2 4 x L 1 N j b 3 J l c y 9 D a G F u Z 2 V k I F R 5 c G U u e 1 N 0 c m F 0 Z W d 5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Y 4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2 N v c m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x p Y 2 F 0 a W 9 u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9 y Z 2 F u a X p h d G l v b i B O Y W 1 l J n F 1 b 3 Q 7 L C Z x d W 9 0 O 1 B y b 2 p l Y 3 Q g T m F t Z S Z x d W 9 0 O y w m c X V v d D t G W T I w M j E g R 3 J h b n Q m c X V v d D s s J n F 1 b 3 Q 7 R l k y M D I y I F J l c X V l c 3 Q m c X V v d D t d I i A v P j x F b n R y e S B U e X B l P S J G a W x s Q 2 9 s d W 1 u V H l w Z X M i I F Z h b H V l P S J z Q m d Z U k V R P T 0 i I C 8 + P E V u d H J 5 I F R 5 c G U 9 I k Z p b G x M Y X N 0 V X B k Y X R l Z C I g V m F s d W U 9 I m Q y M D I x L T A 0 L T A 1 V D E 1 O j M y O j Q x L j Q 1 N j A z M T d a I i A v P j x F b n R y e S B U e X B l P S J R d W V y e U l E I i B W Y W x 1 Z T 0 i c 2 E 4 O D E x N j k y L T R k Z j Q t N G N l M S 0 5 Z T I 3 L T M w Y z R k M z B k Y m F h Z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b G l j Y X R p b 2 5 z L 0 N o Y W 5 n Z W Q g V H l w Z S 5 7 T 3 J n Y W 5 p e m F 0 a W 9 u I E 5 h b W U s M H 0 m c X V v d D s s J n F 1 b 3 Q 7 U 2 V j d G l v b j E v Q X B w b G l j Y X R p b 2 5 z L 0 N o Y W 5 n Z W Q g V H l w Z S 5 7 U H J v a m V j d C B O Y W 1 l L D F 9 J n F 1 b 3 Q 7 L C Z x d W 9 0 O 1 N l Y 3 R p b 2 4 x L 0 F w c G x p Y 2 F 0 a W 9 u c y 9 D a G F u Z 2 V k I F R 5 c G U u e 0 Z Z M j A y M S B H c m F u d C w y f S Z x d W 9 0 O y w m c X V v d D t T Z W N 0 a W 9 u M S 9 B c H B s a W N h d G l v b n M v Q 2 h h b m d l Z C B U e X B l L n t G W T I w M j I g U m V x d W V z d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c H B s a W N h d G l v b n M v Q 2 h h b m d l Z C B U e X B l L n t P c m d h b m l 6 Y X R p b 2 4 g T m F t Z S w w f S Z x d W 9 0 O y w m c X V v d D t T Z W N 0 a W 9 u M S 9 B c H B s a W N h d G l v b n M v Q 2 h h b m d l Z C B U e X B l L n t Q c m 9 q Z W N 0 I E 5 h b W U s M X 0 m c X V v d D s s J n F 1 b 3 Q 7 U 2 V j d G l v b j E v Q X B w b G l j Y X R p b 2 5 z L 0 N o Y W 5 n Z W Q g V H l w Z S 5 7 R l k y M D I x I E d y Y W 5 0 L D J 9 J n F 1 b 3 Q 7 L C Z x d W 9 0 O 1 N l Y 3 R p b 2 4 x L 0 F w c G x p Y 2 F 0 a W 9 u c y 9 D a G F u Z 2 V k I F R 5 c G U u e 0 Z Z M j A y M i B S Z X F 1 Z X N 0 L D N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I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B c H B s a W N h d G l v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b G l j Y X R p b 2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v c m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v c m V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v c m V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v c m V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9 y Z X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v c m V z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9 y Z X M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9 y Z X M v Q 2 h h b m d l Z C U y M F R 5 c G U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T O G c 6 t d g Z I n r F 7 8 m B G C Q E A A A A A A g A A A A A A A 2 Y A A M A A A A A Q A A A A d M W 1 X K B U P 3 m U i q o v X B l B M A A A A A A E g A A A o A A A A B A A A A A Y O 8 H t t k y 1 F D E x W g w 0 7 g B K U A A A A N u j Z R o n 5 L 5 a q e e Q R O I e 5 M Q v T / 9 t e B P H 8 J W i + N A C z i T J 3 e X 2 6 H O f d 3 x r / J o f I a O N H e W O O 6 z F S H E 2 P r U 7 h H o C q E y c v d 3 / C h A 0 i J J 0 o u 2 l + G a A F A A A A I y 3 y O T z 2 t o G 3 R T M D q l x D N l W f H 2 n < / D a t a M a s h u p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6 c 0 0 5 e 2 7 - 7 c 9 5 - 4 f f 3 - b 7 3 c - e f c 2 2 2 c c f e 7 9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 T o t a l   P o i n t s < / M e a s u r e N a m e > < D i s p l a y N a m e > S u m   o f   T o t a l   P o i n t s 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  f o r   t h e   P r o j e c t < / M e a s u r e N a m e > < D i s p l a y N a m e > S u m   o f   N e e d   f o r   t h e   P r o j e c t < / D i s p l a y N a m e > < V i s i b l e > F a l s e < / V i s i b l e > < / i t e m > < i t e m > < M e a s u r e N a m e > S u m   o f   O r g a n i z a t i o n a l   C a p a c i t y < / M e a s u r e N a m e > < D i s p l a y N a m e > S u m   o f   O r g a n i z a t i o n a l   C a p a c i t y < / D i s p l a y N a m e > < V i s i b l e > F a l s e < / V i s i b l e > < / i t e m > < i t e m > < M e a s u r e N a m e > %   S c o r e < / M e a s u r e N a m e > < D i s p l a y N a m e > %   S c o r e < / D i s p l a y N a m e > < V i s i b l e > F a l s e < / V i s i b l e > < / i t e m > < i t e m > < M e a s u r e N a m e > P r o j e c t   P l a n   % < / M e a s u r e N a m e > < D i s p l a y N a m e > P r o j e c t   P l a n   % < / D i s p l a y N a m e > < V i s i b l e > F a l s e < / V i s i b l e > < / i t e m > < i t e m > < M e a s u r e N a m e > P r o p o s e d   R e s u l t s   % < / M e a s u r e N a m e > < D i s p l a y N a m e > P r o p o s e d   R e s u l t s   % 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 N e e d   f o r   t h e   P r o j e c t   % < / M e a s u r e N a m e > < D i s p l a y N a m e > N e e d   f o r   t h e   P r o j e c t   % < / D i s p l a y N a m e > < V i s i b l e > F a l s e < / V i s i b l e > < / i t e m > < i t e m > < M e a s u r e N a m e > O r g   C a p a c i t y   % < / M e a s u r e N a m e > < D i s p l a y N a m e > O r g   C a p a c i t y   % < / D i s p l a y N a m e > < V i s i b l e > F a l s e < / V i s i b l e > < / i t e m > < i t e m > < M e a s u r e N a m e > M a x   P o t e n t i a l   P o i n t s < / M e a s u r e N a m e > < D i s p l a y N a m e > M a x   P o t e n t i a l   P o i n t s < / D i s p l a y N a m e > < V i s i b l e > F a l s e < / V i s i b l e > < / i t e m > < i t e m > < M e a s u r e N a m e > M a x   E q u i t y   P t s < / M e a s u r e N a m e > < D i s p l a y N a m e > M a x   E q u i t y   P t s < / D i s p l a y N a m e > < V i s i b l e > F a l s e < / V i s i b l e > < / i t e m > < i t e m > < M e a s u r e N a m e > S u m   o f   M a x   P T S   p e r   M e m b e r < / M e a s u r e N a m e > < D i s p l a y N a m e > S u m   o f   M a x   P T S   p e r   M e m b e r < / D i s p l a y N a m e > < V i s i b l e > F a l s e < / V i s i b l e > < / i t e m > < i t e m > < M e a s u r e N a m e > M a x   P t s < / M e a s u r e N a m e > < D i s p l a y N a m e > M a x 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 M e m b e r s   S c o r i n g < / M e a s u r e N a m e > < D i s p l a y N a m e > M e m b e r s   S c o r i n g < / D i s p l a y N a m e > < V i s i b l e > F a l s e < / V i s i b l e > < / i t e m > < i t e m > < M e a s u r e N a m e > M a x   O r g   C a p   P t s < / M e a s u r e N a m e > < D i s p l a y N a m e > M a x   O r g   C a p   P t s < / D i s p l a y N a m e > < V i s i b l e > F a l s e < / V i s i b l e > < / i t e m > < i t e m > < M e a s u r e N a m e > M a x   N e e d   P t s < / M e a s u r e N a m e > < D i s p l a y N a m e > M a x   N e e d   P t s < / D i s p l a y N a m e > < V i s i b l e > F a l s e < / V i s i b l e > < / i t e m > < i t e m > < M e a s u r e N a m e > M a x   P r o p o s e d   P t s < / M e a s u r e N a m e > < D i s p l a y N a m e > M a x   P r o p o s e d   P t s < / D i s p l a y N a m e > < V i s i b l e > F a l s e < / V i s i b l e > < / i t e m > < i t e m > < M e a s u r e N a m e > M a x   P l a n   P t s < / M e a s u r e N a m e > < D i s p l a y N a m e > M a x   P l a n 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A p p l i c a t i o n s _ 6 6 a 2 d 5 c c - e 9 4 5 - 4 8 a 4 - 8 e 8 3 - 7 f 0 e a 3 f d a 9 a 3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 / & g t ; & l t ; C o l u m n W i d t h s & g t ; & l t ; i t e m & g t ; & l t ; k e y & g t ; & l t ; s t r i n g & g t ; O r g a n i z a t i o n   N a m e & l t ; / s t r i n g & g t ; & l t ; / k e y & g t ; & l t ; v a l u e & g t ; & l t ; i n t & g t ; 1 6 1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2 4 & l t ; / i n t & g t ; & l t ; / v a l u e & g t ; & l t ; / i t e m & g t ; & l t ; i t e m & g t ; & l t ; k e y & g t ; & l t ; s t r i n g & g t ; F Y 2 0 2 1   G r a n t & l t ; / s t r i n g & g t ; & l t ; / k e y & g t ; & l t ; v a l u e & g t ; & l t ; i n t & g t ; 1 2 5 & l t ; / i n t & g t ; & l t ; / v a l u e & g t ; & l t ; / i t e m & g t ; & l t ; i t e m & g t ; & l t ; k e y & g t ; & l t ; s t r i n g & g t ; F Y 2 0 2 2   R e q u e s t & l t ; / s t r i n g & g t ; & l t ; / k e y & g t ; & l t ; v a l u e & g t ; & l t ; i n t & g t ; 1 4 4 & l t ; / i n t & g t ; & l t ; / v a l u e & g t ; & l t ; / i t e m & g t ; & l t ; i t e m & g t ; & l t ; k e y & g t ; & l t ; s t r i n g & g t ; L o o k u p K e y & l t ; / s t r i n g & g t ; & l t ; / k e y & g t ; & l t ; v a l u e & g t ; & l t ; i n t & g t ; 8 9 7 & l t ; / i n t & g t ; & l t ; / v a l u e & g t ; & l t ; / i t e m & g t ; & l t ; / C o l u m n W i d t h s & g t ; & l t ; C o l u m n D i s p l a y I n d e x & g t ; & l t ; i t e m & g t ; & l t ; k e y & g t ; & l t ; s t r i n g & g t ; O r g a n i z a t i o n   N a m e & l t ; / s t r i n g & g t ; & l t ; / k e y & g t ; & l t ; v a l u e & g t ; & l t ; i n t & g t ; 0 & l t ; / i n t & g t ; & l t ; / v a l u e & g t ; & l t ; / i t e m & g t ; & l t ; i t e m & g t ; & l t ; k e y & g t ; & l t ; s t r i n g & g t ; P r o j e c t 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 N a m e & l t ; / s t r i n g & g t ; & l t ; / k e y & g t ; & l t ; v a l u e & g t ; & l t ; i n t & g t ; 1 & l t ; / i n t & g t ; & l t ; / v a l u e & g t ; & l t ; / i t e m & g t ; & l t ; i t e m & g t ; & l t ; k e y & g t ; & l t ; s t r i n g & g t ; F Y 2 0 2 1   G r a n t & l t ; / s t r i n g & g t ; & l t ; / k e y & g t ; & l t ; v a l u e & g t ; & l t ; i n t & g t ; 2 & l t ; / i n t & g t ; & l t ; / v a l u e & g t ; & l t ; / i t e m & g t ; & l t ; i t e m & g t ; & l t ; k e y & g t ; & l t ; s t r i n g & g t ; F Y 2 0 2 2   R e q u e s t & l t ; / s t r i n g & g t ; & l t ; / k e y & g t ; & l t ; v a l u e & g t ; & l t ; i n t & g t ; 3 & l t ; / i n t & g t ; & l t ; / v a l u e & g t ; & l t ; / i t e m & g t ; & l t ; i t e m & g t ; & l t ; k e y & g t ; & l t ; s t r i n g & g t ; L o o k u p K e y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 / & g t ; & l t ; C o l u m n F i l t e r & g t ; & l t ; i t e m & g t ; & l t ; k e y & g t ; & l t ; s t r i n g & g t ; O r g a n i z a t i o n   N a m e & l t ; / s t r i n g & g t ; & l t ; / k e y & g t ; & l t ; v a l u e & g t ; & l t ; F i l t e r E x p r e s s i o n 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 / & g t ; & l t ; / v a l u e & g t ; & l t ; / i t e m & g t ; & l t ; / C o l u m n F i l t e r & g t ; & l t ; S e l e c t i o n F i l t e r & g t ; & l t ; i t e m & g t ; & l t ; k e y & g t ; & l t ; s t r i n g & g t ; O r g a n i z a t i o n   N a m e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 x s i : t y p e = " x s d : s t r i n g " & g t ; A p p a l a c h i a n   S u s t a i n a b l e   A g r i c u l t u r e   P r o j e c t   ( A S A P )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O r g a n i z a t i o n   N a m e & l t ; / s t r i n g & g t ; & l t ; / k e y & g t ; & l t ; v a l u e & g t ; & l t ; C o m m a n d P a r a m e t e r s 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S c o r e s _ e 2 9 a 0 e 4 4 - 0 1 a 8 - 4 e f c - a 9 1 6 - 3 0 1 c c 9 b a 4 4 4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2 2 2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A p p l i c a t i o n s _ 6 6 a 2 d 5 c c - e 9 4 5 - 4 8 a 4 - 8 e 8 3 - 7 f 0 e a 3 f d a 9 a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a f 7 8 9 d 5 - d d 3 4 - 4 5 8 2 - b 4 c a - f 4 9 4 7 d d 4 f 2 e d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 T o t a l   P o i n t s < / M e a s u r e N a m e > < D i s p l a y N a m e > S u m   o f   T o t a l   P o i n t s 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  f o r   t h e   P r o j e c t < / M e a s u r e N a m e > < D i s p l a y N a m e > S u m   o f   N e e d   f o r   t h e   P r o j e c t < / D i s p l a y N a m e > < V i s i b l e > F a l s e < / V i s i b l e > < / i t e m > < i t e m > < M e a s u r e N a m e > S u m   o f   O r g a n i z a t i o n a l   C a p a c i t y < / M e a s u r e N a m e > < D i s p l a y N a m e > S u m   o f   O r g a n i z a t i o n a l   C a p a c i t y < / D i s p l a y N a m e > < V i s i b l e > F a l s e < / V i s i b l e > < / i t e m > < i t e m > < M e a s u r e N a m e > %   S c o r e < / M e a s u r e N a m e > < D i s p l a y N a m e > %   S c o r e < / D i s p l a y N a m e > < V i s i b l e > F a l s e < / V i s i b l e > < / i t e m > < i t e m > < M e a s u r e N a m e > P r o j e c t   P l a n   % < / M e a s u r e N a m e > < D i s p l a y N a m e > P r o j e c t   P l a n   % < / D i s p l a y N a m e > < V i s i b l e > F a l s e < / V i s i b l e > < / i t e m > < i t e m > < M e a s u r e N a m e > P r o p o s e d   R e s u l t s   % < / M e a s u r e N a m e > < D i s p l a y N a m e > P r o p o s e d   R e s u l t s   % 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 N e e d   f o r   t h e   P r o j e c t   % < / M e a s u r e N a m e > < D i s p l a y N a m e > N e e d   f o r   t h e   P r o j e c t   % < / D i s p l a y N a m e > < V i s i b l e > F a l s e < / V i s i b l e > < / i t e m > < i t e m > < M e a s u r e N a m e > O r g   C a p a c i t y   % < / M e a s u r e N a m e > < D i s p l a y N a m e > O r g   C a p a c i t y   % < / D i s p l a y N a m e > < V i s i b l e > F a l s e < / V i s i b l e > < / i t e m > < i t e m > < M e a s u r e N a m e > M a x   P o t e n t i a l   P o i n t s < / M e a s u r e N a m e > < D i s p l a y N a m e > M a x   P o t e n t i a l   P o i n t s < / D i s p l a y N a m e > < V i s i b l e > F a l s e < / V i s i b l e > < / i t e m > < i t e m > < M e a s u r e N a m e > M a x   E q u i t y   P t s < / M e a s u r e N a m e > < D i s p l a y N a m e > M a x   E q u i t y   P t s < / D i s p l a y N a m e > < V i s i b l e > F a l s e < / V i s i b l e > < / i t e m > < i t e m > < M e a s u r e N a m e > S u m   o f   M a x   P T S   p e r   M e m b e r < / M e a s u r e N a m e > < D i s p l a y N a m e > S u m   o f   M a x   P T S   p e r   M e m b e r < / D i s p l a y N a m e > < V i s i b l e > F a l s e < / V i s i b l e > < / i t e m > < i t e m > < M e a s u r e N a m e > M a x   P t s < / M e a s u r e N a m e > < D i s p l a y N a m e > M a x 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 M e m b e r s   S c o r i n g < / M e a s u r e N a m e > < D i s p l a y N a m e > M e m b e r s   S c o r i n g < / D i s p l a y N a m e > < V i s i b l e > F a l s e < / V i s i b l e > < / i t e m > < i t e m > < M e a s u r e N a m e > M a x   O r g   C a p   P t s < / M e a s u r e N a m e > < D i s p l a y N a m e > M a x   O r g   C a p   P t s < / D i s p l a y N a m e > < V i s i b l e > F a l s e < / V i s i b l e > < / i t e m > < i t e m > < M e a s u r e N a m e > M a x   N e e d   P t s < / M e a s u r e N a m e > < D i s p l a y N a m e > M a x   N e e d   P t s < / D i s p l a y N a m e > < V i s i b l e > F a l s e < / V i s i b l e > < / i t e m > < i t e m > < M e a s u r e N a m e > M a x   P r o p o s e d   P t s < / M e a s u r e N a m e > < D i s p l a y N a m e > M a x   P r o p o s e d   P t s < / D i s p l a y N a m e > < V i s i b l e > F a l s e < / V i s i b l e > < / i t e m > < i t e m > < M e a s u r e N a m e > M a x   P l a n   P t s < / M e a s u r e N a m e > < D i s p l a y N a m e > M a x   P l a n 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21F15853-FCCC-452B-AF8A-E9F7B583519D}">
  <ds:schemaRefs/>
</ds:datastoreItem>
</file>

<file path=customXml/itemProps10.xml><?xml version="1.0" encoding="utf-8"?>
<ds:datastoreItem xmlns:ds="http://schemas.openxmlformats.org/officeDocument/2006/customXml" ds:itemID="{57D15F0F-2FB3-414A-A6EF-7A6F894E795E}">
  <ds:schemaRefs/>
</ds:datastoreItem>
</file>

<file path=customXml/itemProps11.xml><?xml version="1.0" encoding="utf-8"?>
<ds:datastoreItem xmlns:ds="http://schemas.openxmlformats.org/officeDocument/2006/customXml" ds:itemID="{2B464305-855B-4B71-86D6-53AD035C0CDE}">
  <ds:schemaRefs/>
</ds:datastoreItem>
</file>

<file path=customXml/itemProps12.xml><?xml version="1.0" encoding="utf-8"?>
<ds:datastoreItem xmlns:ds="http://schemas.openxmlformats.org/officeDocument/2006/customXml" ds:itemID="{9113EDB2-739B-4577-A9E6-FB997A396E91}">
  <ds:schemaRefs/>
</ds:datastoreItem>
</file>

<file path=customXml/itemProps13.xml><?xml version="1.0" encoding="utf-8"?>
<ds:datastoreItem xmlns:ds="http://schemas.openxmlformats.org/officeDocument/2006/customXml" ds:itemID="{22AA85FF-B55A-4EB3-B38E-354FF75E8E30}">
  <ds:schemaRefs/>
</ds:datastoreItem>
</file>

<file path=customXml/itemProps14.xml><?xml version="1.0" encoding="utf-8"?>
<ds:datastoreItem xmlns:ds="http://schemas.openxmlformats.org/officeDocument/2006/customXml" ds:itemID="{A2A350BD-6AD9-4E9C-8610-8CC4707FCDCD}">
  <ds:schemaRefs>
    <ds:schemaRef ds:uri="1d5157c5-0b34-4019-b892-cdf3cbd0bba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22fea025-f330-4e09-ac07-e6edffb86c8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15.xml><?xml version="1.0" encoding="utf-8"?>
<ds:datastoreItem xmlns:ds="http://schemas.openxmlformats.org/officeDocument/2006/customXml" ds:itemID="{7D6C947A-BB04-4203-BF05-BA19EE66B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57c5-0b34-4019-b892-cdf3cbd0bba6"/>
    <ds:schemaRef ds:uri="22fea025-f330-4e09-ac07-e6edffb8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6.xml><?xml version="1.0" encoding="utf-8"?>
<ds:datastoreItem xmlns:ds="http://schemas.openxmlformats.org/officeDocument/2006/customXml" ds:itemID="{F4302337-7284-44EE-9309-B216FC6580F1}">
  <ds:schemaRefs/>
</ds:datastoreItem>
</file>

<file path=customXml/itemProps17.xml><?xml version="1.0" encoding="utf-8"?>
<ds:datastoreItem xmlns:ds="http://schemas.openxmlformats.org/officeDocument/2006/customXml" ds:itemID="{C46A510E-20C3-4190-8041-7D48DDF3EAB3}">
  <ds:schemaRefs/>
</ds:datastoreItem>
</file>

<file path=customXml/itemProps18.xml><?xml version="1.0" encoding="utf-8"?>
<ds:datastoreItem xmlns:ds="http://schemas.openxmlformats.org/officeDocument/2006/customXml" ds:itemID="{071B5EBC-7376-4B29-86D9-322C857CB368}">
  <ds:schemaRefs/>
</ds:datastoreItem>
</file>

<file path=customXml/itemProps19.xml><?xml version="1.0" encoding="utf-8"?>
<ds:datastoreItem xmlns:ds="http://schemas.openxmlformats.org/officeDocument/2006/customXml" ds:itemID="{9E69D76D-3481-431E-8738-E009D452CA41}">
  <ds:schemaRefs/>
</ds:datastoreItem>
</file>

<file path=customXml/itemProps2.xml><?xml version="1.0" encoding="utf-8"?>
<ds:datastoreItem xmlns:ds="http://schemas.openxmlformats.org/officeDocument/2006/customXml" ds:itemID="{A8548734-E7A3-4BAE-B8A2-A5DF9BEB07F4}">
  <ds:schemaRefs/>
</ds:datastoreItem>
</file>

<file path=customXml/itemProps20.xml><?xml version="1.0" encoding="utf-8"?>
<ds:datastoreItem xmlns:ds="http://schemas.openxmlformats.org/officeDocument/2006/customXml" ds:itemID="{A8FAC1A2-C4FD-4898-8793-097FFA2FBF98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8041EB55-C331-4AB7-866A-7DBB7C0D5752}">
  <ds:schemaRefs/>
</ds:datastoreItem>
</file>

<file path=customXml/itemProps22.xml><?xml version="1.0" encoding="utf-8"?>
<ds:datastoreItem xmlns:ds="http://schemas.openxmlformats.org/officeDocument/2006/customXml" ds:itemID="{0A666A69-4DD1-4CBB-984D-7A571D74F3B8}">
  <ds:schemaRefs/>
</ds:datastoreItem>
</file>

<file path=customXml/itemProps23.xml><?xml version="1.0" encoding="utf-8"?>
<ds:datastoreItem xmlns:ds="http://schemas.openxmlformats.org/officeDocument/2006/customXml" ds:itemID="{72D041B0-9CD6-4434-9EDD-F56A2CB57BAD}">
  <ds:schemaRefs/>
</ds:datastoreItem>
</file>

<file path=customXml/itemProps24.xml><?xml version="1.0" encoding="utf-8"?>
<ds:datastoreItem xmlns:ds="http://schemas.openxmlformats.org/officeDocument/2006/customXml" ds:itemID="{35A2E76E-9C32-464C-A9B8-BE4B67D2BFD6}">
  <ds:schemaRefs/>
</ds:datastoreItem>
</file>

<file path=customXml/itemProps25.xml><?xml version="1.0" encoding="utf-8"?>
<ds:datastoreItem xmlns:ds="http://schemas.openxmlformats.org/officeDocument/2006/customXml" ds:itemID="{4A23296F-8E35-4114-9AD7-DA5ACC8A058F}">
  <ds:schemaRefs/>
</ds:datastoreItem>
</file>

<file path=customXml/itemProps26.xml><?xml version="1.0" encoding="utf-8"?>
<ds:datastoreItem xmlns:ds="http://schemas.openxmlformats.org/officeDocument/2006/customXml" ds:itemID="{A58442E0-95E6-4C07-8D77-061136A26AB5}">
  <ds:schemaRefs/>
</ds:datastoreItem>
</file>

<file path=customXml/itemProps27.xml><?xml version="1.0" encoding="utf-8"?>
<ds:datastoreItem xmlns:ds="http://schemas.openxmlformats.org/officeDocument/2006/customXml" ds:itemID="{C048FB96-1CA7-437D-99CD-062F97315232}">
  <ds:schemaRefs/>
</ds:datastoreItem>
</file>

<file path=customXml/itemProps28.xml><?xml version="1.0" encoding="utf-8"?>
<ds:datastoreItem xmlns:ds="http://schemas.openxmlformats.org/officeDocument/2006/customXml" ds:itemID="{93817590-34B5-4776-ADC4-9C46EE8EDD85}">
  <ds:schemaRefs/>
</ds:datastoreItem>
</file>

<file path=customXml/itemProps29.xml><?xml version="1.0" encoding="utf-8"?>
<ds:datastoreItem xmlns:ds="http://schemas.openxmlformats.org/officeDocument/2006/customXml" ds:itemID="{4E3F1F7A-D50C-47EF-9401-A7C488BDEE4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76550F4-2730-41FC-BE4F-ADF934434D76}">
  <ds:schemaRefs/>
</ds:datastoreItem>
</file>

<file path=customXml/itemProps4.xml><?xml version="1.0" encoding="utf-8"?>
<ds:datastoreItem xmlns:ds="http://schemas.openxmlformats.org/officeDocument/2006/customXml" ds:itemID="{3E04FB01-24E5-4C00-B4BE-6379690D18CC}">
  <ds:schemaRefs/>
</ds:datastoreItem>
</file>

<file path=customXml/itemProps5.xml><?xml version="1.0" encoding="utf-8"?>
<ds:datastoreItem xmlns:ds="http://schemas.openxmlformats.org/officeDocument/2006/customXml" ds:itemID="{4AF38D62-DAB5-4171-8804-F57C90FC42B2}">
  <ds:schemaRefs/>
</ds:datastoreItem>
</file>

<file path=customXml/itemProps6.xml><?xml version="1.0" encoding="utf-8"?>
<ds:datastoreItem xmlns:ds="http://schemas.openxmlformats.org/officeDocument/2006/customXml" ds:itemID="{1AA4F24F-0527-413D-92DC-F38DF8B1C30A}">
  <ds:schemaRefs/>
</ds:datastoreItem>
</file>

<file path=customXml/itemProps7.xml><?xml version="1.0" encoding="utf-8"?>
<ds:datastoreItem xmlns:ds="http://schemas.openxmlformats.org/officeDocument/2006/customXml" ds:itemID="{26B7E2BE-69BC-4928-B950-EBDEEF551D7C}">
  <ds:schemaRefs/>
</ds:datastoreItem>
</file>

<file path=customXml/itemProps8.xml><?xml version="1.0" encoding="utf-8"?>
<ds:datastoreItem xmlns:ds="http://schemas.openxmlformats.org/officeDocument/2006/customXml" ds:itemID="{A447A641-3370-410D-9C3A-5D95E37B3F45}">
  <ds:schemaRefs/>
</ds:datastoreItem>
</file>

<file path=customXml/itemProps9.xml><?xml version="1.0" encoding="utf-8"?>
<ds:datastoreItem xmlns:ds="http://schemas.openxmlformats.org/officeDocument/2006/customXml" ds:itemID="{BDE01EC1-6CDE-4726-BE1C-F8A17C3FFB0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Scores by Category</vt:lpstr>
      <vt:lpstr>Scoring Data</vt:lpstr>
      <vt:lpstr>App's Recieved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Burnett Walz</dc:creator>
  <cp:lastModifiedBy>Burnett Walz</cp:lastModifiedBy>
  <dcterms:created xsi:type="dcterms:W3CDTF">2021-03-10T14:32:48Z</dcterms:created>
  <dcterms:modified xsi:type="dcterms:W3CDTF">2021-04-05T18:06:21Z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0x010100C6639D9C7E0EE440841D865E5B331AF6</vt:lpwstr>
  </property>
</Properties>
</file>