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cdomain.local\Depts\Planning\Planning\Erosion and Sedimentation Control\Website\"/>
    </mc:Choice>
  </mc:AlternateContent>
  <bookViews>
    <workbookView xWindow="0" yWindow="0" windowWidth="19200" windowHeight="7050"/>
  </bookViews>
  <sheets>
    <sheet name="Tractive Force-Temporary Liner" sheetId="1" r:id="rId1"/>
    <sheet name="Figure 8.05b" sheetId="8" r:id="rId2"/>
    <sheet name="Table 8.05e" sheetId="2" r:id="rId3"/>
    <sheet name="Table 8.05f" sheetId="3" r:id="rId4"/>
    <sheet name="Table 8.05g" sheetId="11" r:id="rId5"/>
    <sheet name="Manning's and Continuity" sheetId="10" r:id="rId6"/>
  </sheets>
  <definedNames>
    <definedName name="solver_adj" localSheetId="0" hidden="1">'Tractive Force-Temporary Liner'!#REF!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'Tractive Force-Temporary Liner'!#REF!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'Tractive Force-Temporary Liner'!#REF!</definedName>
    <definedName name="solver_pre" localSheetId="0" hidden="1">0.000001</definedName>
    <definedName name="solver_rel1" localSheetId="0" hidden="1">3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</definedName>
  </definedNames>
  <calcPr calcId="162913"/>
</workbook>
</file>

<file path=xl/calcChain.xml><?xml version="1.0" encoding="utf-8"?>
<calcChain xmlns="http://schemas.openxmlformats.org/spreadsheetml/2006/main">
  <c r="M73" i="1" l="1"/>
  <c r="N67" i="1"/>
  <c r="N66" i="1"/>
  <c r="N65" i="1"/>
  <c r="H60" i="1"/>
  <c r="H59" i="1"/>
  <c r="J59" i="1"/>
  <c r="L59" i="1" s="1"/>
  <c r="M59" i="1" s="1"/>
  <c r="K59" i="1"/>
  <c r="H58" i="1"/>
  <c r="J58" i="1"/>
  <c r="K58" i="1" s="1"/>
  <c r="H57" i="1"/>
  <c r="N60" i="1"/>
  <c r="O60" i="1"/>
  <c r="N59" i="1"/>
  <c r="O59" i="1"/>
  <c r="N58" i="1"/>
  <c r="O58" i="1" s="1"/>
  <c r="N57" i="1"/>
  <c r="O57" i="1"/>
  <c r="F60" i="1"/>
  <c r="F59" i="1"/>
  <c r="F58" i="1"/>
  <c r="F57" i="1"/>
  <c r="G76" i="1"/>
  <c r="G75" i="1"/>
  <c r="G74" i="1"/>
  <c r="G73" i="1"/>
  <c r="H73" i="1" s="1"/>
  <c r="H68" i="1"/>
  <c r="H67" i="1"/>
  <c r="I67" i="1" s="1"/>
  <c r="H66" i="1"/>
  <c r="I66" i="1" s="1"/>
  <c r="H65" i="1"/>
  <c r="I65" i="1" s="1"/>
  <c r="I60" i="1"/>
  <c r="J60" i="1" s="1"/>
  <c r="I59" i="1"/>
  <c r="I58" i="1"/>
  <c r="I57" i="1"/>
  <c r="J57" i="1" s="1"/>
  <c r="L76" i="1"/>
  <c r="M76" i="1" s="1"/>
  <c r="L75" i="1"/>
  <c r="M75" i="1" s="1"/>
  <c r="L74" i="1"/>
  <c r="M74" i="1" s="1"/>
  <c r="M68" i="1"/>
  <c r="N68" i="1" s="1"/>
  <c r="M67" i="1"/>
  <c r="M66" i="1"/>
  <c r="L73" i="1"/>
  <c r="F76" i="1"/>
  <c r="H76" i="1"/>
  <c r="I76" i="1" s="1"/>
  <c r="D76" i="1"/>
  <c r="J76" i="1"/>
  <c r="K76" i="1" s="1"/>
  <c r="F75" i="1"/>
  <c r="H75" i="1" s="1"/>
  <c r="D75" i="1"/>
  <c r="F74" i="1"/>
  <c r="H74" i="1"/>
  <c r="I74" i="1" s="1"/>
  <c r="D74" i="1"/>
  <c r="J74" i="1"/>
  <c r="K74" i="1" s="1"/>
  <c r="F73" i="1"/>
  <c r="D73" i="1"/>
  <c r="G67" i="1"/>
  <c r="E67" i="1"/>
  <c r="G65" i="1"/>
  <c r="E65" i="1"/>
  <c r="G66" i="1"/>
  <c r="G68" i="1"/>
  <c r="I68" i="1"/>
  <c r="K68" i="1" s="1"/>
  <c r="L68" i="1" s="1"/>
  <c r="E68" i="1"/>
  <c r="E66" i="1"/>
  <c r="M65" i="1"/>
  <c r="G57" i="1"/>
  <c r="E76" i="1"/>
  <c r="E75" i="1"/>
  <c r="E74" i="1"/>
  <c r="E73" i="1"/>
  <c r="F68" i="1"/>
  <c r="D68" i="1"/>
  <c r="F67" i="1"/>
  <c r="D67" i="1"/>
  <c r="F66" i="1"/>
  <c r="D66" i="1"/>
  <c r="F65" i="1"/>
  <c r="D65" i="1"/>
  <c r="G60" i="1"/>
  <c r="E60" i="1"/>
  <c r="G59" i="1"/>
  <c r="E59" i="1"/>
  <c r="G58" i="1"/>
  <c r="E58" i="1"/>
  <c r="E57" i="1"/>
  <c r="L60" i="1" l="1"/>
  <c r="M60" i="1" s="1"/>
  <c r="K60" i="1"/>
  <c r="J66" i="1"/>
  <c r="K66" i="1"/>
  <c r="L66" i="1" s="1"/>
  <c r="J67" i="1"/>
  <c r="K67" i="1"/>
  <c r="L67" i="1" s="1"/>
  <c r="J65" i="1"/>
  <c r="K65" i="1"/>
  <c r="L65" i="1" s="1"/>
  <c r="J73" i="1"/>
  <c r="K73" i="1" s="1"/>
  <c r="I73" i="1"/>
  <c r="I75" i="1"/>
  <c r="J75" i="1"/>
  <c r="K75" i="1" s="1"/>
  <c r="L57" i="1"/>
  <c r="M57" i="1" s="1"/>
  <c r="K57" i="1"/>
  <c r="J68" i="1"/>
  <c r="L58" i="1"/>
  <c r="M58" i="1" s="1"/>
</calcChain>
</file>

<file path=xl/sharedStrings.xml><?xml version="1.0" encoding="utf-8"?>
<sst xmlns="http://schemas.openxmlformats.org/spreadsheetml/2006/main" count="142" uniqueCount="64">
  <si>
    <t>Straw with Net</t>
  </si>
  <si>
    <t>Parabolic</t>
  </si>
  <si>
    <t>Trapezoidal</t>
  </si>
  <si>
    <t>(ft)</t>
  </si>
  <si>
    <t>Cross-sectional area, A</t>
  </si>
  <si>
    <t>Figure 8.05b: Channel Geometries for V-Shaped, Parabolic, and Trapezoidal Channels.</t>
  </si>
  <si>
    <t>Sideslope, Z</t>
  </si>
  <si>
    <t>Bottom Width, b</t>
  </si>
  <si>
    <t>Max. Depth, d</t>
  </si>
  <si>
    <t>Wetted Perimeter, P</t>
  </si>
  <si>
    <t>Hydraulic Radius, R</t>
  </si>
  <si>
    <t>Manning's Coefficient, n</t>
  </si>
  <si>
    <t>Velocity, V</t>
  </si>
  <si>
    <t>(ft/s)</t>
  </si>
  <si>
    <t>Channel Capacity, Q</t>
  </si>
  <si>
    <t>(cfs)</t>
  </si>
  <si>
    <t>Velocity Check</t>
  </si>
  <si>
    <t>Capacity Check</t>
  </si>
  <si>
    <t>Top Width, T</t>
  </si>
  <si>
    <t>Figure 8.05b</t>
  </si>
  <si>
    <t>Fig. 8.05b</t>
  </si>
  <si>
    <t>Manning's Equation and Continuity Equation</t>
  </si>
  <si>
    <t>V-Shaped</t>
  </si>
  <si>
    <t>User Input Data</t>
  </si>
  <si>
    <t>Calculated Value</t>
  </si>
  <si>
    <t>Reference Data</t>
  </si>
  <si>
    <t>Designed By:</t>
  </si>
  <si>
    <t>Date:</t>
  </si>
  <si>
    <t>Checked By:</t>
  </si>
  <si>
    <t>Company:</t>
  </si>
  <si>
    <t>Project Name:</t>
  </si>
  <si>
    <t>Project No.:</t>
  </si>
  <si>
    <t>Site Location (City/Town)</t>
  </si>
  <si>
    <t>Raleigh</t>
  </si>
  <si>
    <t>Channel/Waterway Id.</t>
  </si>
  <si>
    <t>Design storm</t>
  </si>
  <si>
    <t>10-yr</t>
  </si>
  <si>
    <t>Required Flow, Q (cfs)</t>
  </si>
  <si>
    <t xml:space="preserve">  Recommended for design of temporary synthethic liners or riprap liners</t>
  </si>
  <si>
    <t>Roughness coefficient, n</t>
  </si>
  <si>
    <t>Liner material</t>
  </si>
  <si>
    <t>Table 8.05e</t>
  </si>
  <si>
    <t>Table 8.05e: Manning's Roughness Coefficients for Temporary Lining Material</t>
  </si>
  <si>
    <t>Table 8.05f: Manning's Roughness Coefficients.</t>
  </si>
  <si>
    <t>Table 8.05f</t>
  </si>
  <si>
    <t>Channel slope, s (ft/ft)</t>
  </si>
  <si>
    <t>Table 8.05g: Permissible Shear Stresses for Riprap and Temporary Liners.</t>
  </si>
  <si>
    <t>Table 8.05g</t>
  </si>
  <si>
    <r>
      <t>(ft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</si>
  <si>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Temp. Lining Table 8.05e</t>
  </si>
  <si>
    <t>Manning's Eqn.</t>
  </si>
  <si>
    <t>Continuity Eqn.</t>
  </si>
  <si>
    <r>
      <t>Permissible velocity, V</t>
    </r>
    <r>
      <rPr>
        <vertAlign val="subscript"/>
        <sz val="12"/>
        <rFont val="Arial"/>
        <family val="2"/>
      </rPr>
      <t>p</t>
    </r>
    <r>
      <rPr>
        <sz val="12"/>
        <rFont val="Arial"/>
      </rPr>
      <t xml:space="preserve"> (ft/s)</t>
    </r>
  </si>
  <si>
    <t>Max. allowable velocity for bare soil</t>
  </si>
  <si>
    <r>
      <t>(lb/ft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</si>
  <si>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Shear Stress, Tau</t>
  </si>
  <si>
    <t>Shear Stress Check</t>
  </si>
  <si>
    <r>
      <t>Permissible shear stress, Tau</t>
    </r>
    <r>
      <rPr>
        <vertAlign val="subscript"/>
        <sz val="12"/>
        <rFont val="Arial"/>
        <family val="2"/>
      </rPr>
      <t>d</t>
    </r>
    <r>
      <rPr>
        <sz val="12"/>
        <rFont val="Arial"/>
      </rPr>
      <t xml:space="preserve"> (lb/ft</t>
    </r>
    <r>
      <rPr>
        <vertAlign val="superscript"/>
        <sz val="12"/>
        <rFont val="Arial"/>
        <family val="2"/>
      </rPr>
      <t>2</t>
    </r>
    <r>
      <rPr>
        <sz val="12"/>
        <rFont val="Arial"/>
      </rPr>
      <t>)</t>
    </r>
  </si>
  <si>
    <t>Return to Main Worksheet</t>
  </si>
  <si>
    <r>
      <t xml:space="preserve">  Tractive Force Procedure--</t>
    </r>
    <r>
      <rPr>
        <b/>
        <sz val="16"/>
        <color indexed="43"/>
        <rFont val="Arial"/>
        <family val="2"/>
      </rPr>
      <t>Temporary Synthetic Liners</t>
    </r>
    <r>
      <rPr>
        <b/>
        <sz val="16"/>
        <color indexed="9"/>
        <rFont val="Arial"/>
        <family val="2"/>
      </rPr>
      <t>:</t>
    </r>
  </si>
  <si>
    <r>
      <t>Unit weight of water, y (lb/ft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</si>
  <si>
    <t>Return to Main Worksheet-Trapezoidal</t>
  </si>
  <si>
    <t>Return to Main Worksheet-V-Shaped</t>
  </si>
  <si>
    <t>Return to Main Worksheet-Parabolic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</si>
</sst>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8"/>
      <name val="Arial"/>
    </font>
    <font>
      <sz val="12"/>
      <name val="Arial"/>
    </font>
    <font>
      <sz val="12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vertAlign val="subscript"/>
      <sz val="12"/>
      <name val="Arial"/>
      <family val="2"/>
    </font>
    <font>
      <b/>
      <sz val="16"/>
      <color indexed="43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Fill="1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3" fillId="2" borderId="0" xfId="1" applyFill="1" applyAlignment="1" applyProtection="1"/>
    <xf numFmtId="0" fontId="4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0" fontId="0" fillId="0" borderId="2" xfId="0" applyBorder="1"/>
    <xf numFmtId="2" fontId="1" fillId="3" borderId="3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70" fontId="1" fillId="3" borderId="3" xfId="0" applyNumberFormat="1" applyFon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70" fontId="0" fillId="4" borderId="3" xfId="0" applyNumberForma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1" xfId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0" fillId="0" borderId="3" xfId="0" applyBorder="1"/>
    <xf numFmtId="0" fontId="4" fillId="0" borderId="4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170" fontId="0" fillId="3" borderId="0" xfId="0" applyNumberFormat="1" applyFill="1" applyBorder="1" applyAlignment="1">
      <alignment horizontal="center"/>
    </xf>
    <xf numFmtId="170" fontId="0" fillId="3" borderId="3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0" borderId="5" xfId="0" applyBorder="1"/>
    <xf numFmtId="0" fontId="4" fillId="4" borderId="6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3" borderId="6" xfId="0" applyFont="1" applyFill="1" applyBorder="1"/>
    <xf numFmtId="0" fontId="7" fillId="0" borderId="0" xfId="0" applyFont="1" applyFill="1" applyBorder="1"/>
    <xf numFmtId="0" fontId="4" fillId="2" borderId="6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4" fillId="0" borderId="8" xfId="0" applyFont="1" applyFill="1" applyBorder="1"/>
    <xf numFmtId="0" fontId="4" fillId="0" borderId="9" xfId="0" applyFont="1" applyFill="1" applyBorder="1" applyAlignment="1"/>
    <xf numFmtId="0" fontId="7" fillId="0" borderId="10" xfId="0" applyFont="1" applyFill="1" applyBorder="1"/>
    <xf numFmtId="0" fontId="4" fillId="0" borderId="9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7" fillId="0" borderId="12" xfId="0" applyFont="1" applyFill="1" applyBorder="1"/>
    <xf numFmtId="0" fontId="7" fillId="0" borderId="13" xfId="0" applyFont="1" applyFill="1" applyBorder="1"/>
    <xf numFmtId="0" fontId="4" fillId="0" borderId="0" xfId="0" applyFont="1" applyFill="1" applyBorder="1" applyAlignment="1">
      <alignment horizontal="left"/>
    </xf>
    <xf numFmtId="0" fontId="2" fillId="0" borderId="7" xfId="0" applyFont="1" applyFill="1" applyBorder="1"/>
    <xf numFmtId="0" fontId="2" fillId="0" borderId="11" xfId="0" applyFont="1" applyFill="1" applyBorder="1"/>
    <xf numFmtId="0" fontId="10" fillId="5" borderId="0" xfId="0" applyFont="1" applyFill="1"/>
    <xf numFmtId="0" fontId="11" fillId="5" borderId="0" xfId="0" applyFont="1" applyFill="1"/>
    <xf numFmtId="0" fontId="1" fillId="4" borderId="0" xfId="0" applyFont="1" applyFill="1" applyBorder="1" applyAlignment="1">
      <alignment horizontal="center"/>
    </xf>
    <xf numFmtId="170" fontId="1" fillId="4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70" fontId="1" fillId="4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0" fontId="0" fillId="0" borderId="5" xfId="0" applyBorder="1" applyAlignment="1">
      <alignment textRotation="90"/>
    </xf>
    <xf numFmtId="0" fontId="1" fillId="0" borderId="5" xfId="0" applyFont="1" applyBorder="1" applyAlignment="1">
      <alignment textRotation="90"/>
    </xf>
    <xf numFmtId="0" fontId="1" fillId="0" borderId="0" xfId="0" applyFont="1" applyFill="1" applyBorder="1" applyAlignment="1">
      <alignment horizontal="center" textRotation="90"/>
    </xf>
    <xf numFmtId="0" fontId="0" fillId="3" borderId="3" xfId="0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/>
    </xf>
    <xf numFmtId="0" fontId="0" fillId="3" borderId="14" xfId="0" applyFill="1" applyBorder="1" applyAlignment="1">
      <alignment horizontal="center" textRotation="90"/>
    </xf>
    <xf numFmtId="0" fontId="3" fillId="2" borderId="0" xfId="1" applyFill="1" applyBorder="1" applyAlignment="1" applyProtection="1">
      <alignment textRotation="90" wrapText="1"/>
    </xf>
    <xf numFmtId="0" fontId="3" fillId="2" borderId="0" xfId="1" applyFill="1" applyBorder="1" applyAlignment="1" applyProtection="1">
      <alignment horizontal="center" textRotation="90" wrapText="1"/>
    </xf>
    <xf numFmtId="0" fontId="0" fillId="0" borderId="15" xfId="0" applyBorder="1" applyAlignment="1">
      <alignment horizontal="center" textRotation="90" wrapText="1"/>
    </xf>
    <xf numFmtId="0" fontId="1" fillId="0" borderId="15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textRotation="90" wrapText="1"/>
    </xf>
    <xf numFmtId="0" fontId="1" fillId="0" borderId="16" xfId="0" applyFont="1" applyFill="1" applyBorder="1" applyAlignment="1">
      <alignment horizontal="center" textRotation="90" wrapText="1"/>
    </xf>
    <xf numFmtId="0" fontId="1" fillId="0" borderId="0" xfId="1" applyFont="1" applyBorder="1" applyAlignment="1" applyProtection="1">
      <alignment horizontal="center" textRotation="90"/>
    </xf>
    <xf numFmtId="0" fontId="1" fillId="0" borderId="0" xfId="0" applyFont="1" applyBorder="1" applyAlignment="1">
      <alignment horizontal="center" textRotation="90"/>
    </xf>
    <xf numFmtId="0" fontId="1" fillId="3" borderId="5" xfId="0" applyFont="1" applyFill="1" applyBorder="1" applyAlignment="1">
      <alignment horizontal="center" textRotation="90" wrapText="1"/>
    </xf>
    <xf numFmtId="0" fontId="1" fillId="3" borderId="0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textRotation="90"/>
    </xf>
    <xf numFmtId="0" fontId="14" fillId="2" borderId="0" xfId="1" applyFont="1" applyFill="1" applyAlignment="1" applyProtection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0" fillId="0" borderId="0" xfId="0" applyBorder="1" applyAlignment="1">
      <alignment textRotation="90"/>
    </xf>
    <xf numFmtId="0" fontId="0" fillId="3" borderId="0" xfId="0" applyFill="1" applyBorder="1" applyAlignment="1">
      <alignment horizontal="center" textRotation="90" wrapText="1"/>
    </xf>
    <xf numFmtId="0" fontId="1" fillId="3" borderId="14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horizontal="center" textRotation="90" wrapText="1"/>
    </xf>
    <xf numFmtId="0" fontId="0" fillId="5" borderId="0" xfId="0" applyFill="1"/>
    <xf numFmtId="0" fontId="0" fillId="0" borderId="12" xfId="0" applyBorder="1"/>
    <xf numFmtId="0" fontId="0" fillId="0" borderId="8" xfId="0" applyBorder="1"/>
    <xf numFmtId="0" fontId="3" fillId="2" borderId="0" xfId="1" applyFont="1" applyFill="1" applyBorder="1" applyAlignment="1" applyProtection="1">
      <alignment horizontal="center" textRotation="90" wrapText="1"/>
    </xf>
    <xf numFmtId="0" fontId="6" fillId="4" borderId="0" xfId="0" applyFont="1" applyFill="1" applyAlignment="1">
      <alignment horizontal="center"/>
    </xf>
    <xf numFmtId="0" fontId="0" fillId="0" borderId="0" xfId="0" applyAlignment="1"/>
    <xf numFmtId="2" fontId="6" fillId="4" borderId="0" xfId="0" applyNumberFormat="1" applyFont="1" applyFill="1" applyAlignment="1">
      <alignment horizontal="center"/>
    </xf>
    <xf numFmtId="0" fontId="0" fillId="4" borderId="8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70" fontId="6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4" fontId="7" fillId="4" borderId="8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0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3" fillId="6" borderId="18" xfId="1" applyFill="1" applyBorder="1" applyAlignment="1" applyProtection="1"/>
    <xf numFmtId="0" fontId="3" fillId="0" borderId="19" xfId="1" applyBorder="1" applyAlignment="1" applyProtection="1"/>
    <xf numFmtId="0" fontId="3" fillId="0" borderId="20" xfId="1" applyBorder="1" applyAlignment="1" applyProtection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336550</xdr:colOff>
      <xdr:row>3</xdr:row>
      <xdr:rowOff>101600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0545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6</xdr:col>
      <xdr:colOff>450850</xdr:colOff>
      <xdr:row>10</xdr:row>
      <xdr:rowOff>63500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2100"/>
          <a:ext cx="488315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5</xdr:col>
      <xdr:colOff>412750</xdr:colOff>
      <xdr:row>28</xdr:row>
      <xdr:rowOff>19050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4300"/>
          <a:ext cx="427355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5</xdr:col>
      <xdr:colOff>412750</xdr:colOff>
      <xdr:row>45</xdr:row>
      <xdr:rowOff>101600</xdr:rowOff>
    </xdr:to>
    <xdr:pic>
      <xdr:nvPicPr>
        <xdr:cNvPr id="105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4850"/>
          <a:ext cx="4273550" cy="200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44450</xdr:rowOff>
    </xdr:from>
    <xdr:to>
      <xdr:col>6</xdr:col>
      <xdr:colOff>533400</xdr:colOff>
      <xdr:row>14</xdr:row>
      <xdr:rowOff>114300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0400"/>
          <a:ext cx="4133850" cy="181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15</xdr:row>
      <xdr:rowOff>38100</xdr:rowOff>
    </xdr:from>
    <xdr:to>
      <xdr:col>6</xdr:col>
      <xdr:colOff>527050</xdr:colOff>
      <xdr:row>27</xdr:row>
      <xdr:rowOff>6350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59050"/>
          <a:ext cx="4133850" cy="191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3</xdr:row>
      <xdr:rowOff>44450</xdr:rowOff>
    </xdr:from>
    <xdr:to>
      <xdr:col>12</xdr:col>
      <xdr:colOff>615950</xdr:colOff>
      <xdr:row>14</xdr:row>
      <xdr:rowOff>133350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660400"/>
          <a:ext cx="3994150" cy="183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139700</xdr:rowOff>
    </xdr:from>
    <xdr:to>
      <xdr:col>6</xdr:col>
      <xdr:colOff>641350</xdr:colOff>
      <xdr:row>13</xdr:row>
      <xdr:rowOff>152400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73100"/>
          <a:ext cx="4171950" cy="195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2</xdr:row>
      <xdr:rowOff>133350</xdr:rowOff>
    </xdr:from>
    <xdr:to>
      <xdr:col>10</xdr:col>
      <xdr:colOff>323850</xdr:colOff>
      <xdr:row>21</xdr:row>
      <xdr:rowOff>19050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96900"/>
          <a:ext cx="6267450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63500</xdr:rowOff>
    </xdr:from>
    <xdr:to>
      <xdr:col>7</xdr:col>
      <xdr:colOff>342900</xdr:colOff>
      <xdr:row>27</xdr:row>
      <xdr:rowOff>152400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85800"/>
          <a:ext cx="4419600" cy="407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76200</xdr:rowOff>
    </xdr:from>
    <xdr:to>
      <xdr:col>6</xdr:col>
      <xdr:colOff>495300</xdr:colOff>
      <xdr:row>22</xdr:row>
      <xdr:rowOff>133350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49250"/>
          <a:ext cx="41021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213"/>
  <sheetViews>
    <sheetView tabSelected="1" workbookViewId="0">
      <selection activeCell="J56" sqref="J56"/>
    </sheetView>
  </sheetViews>
  <sheetFormatPr defaultRowHeight="12.5" x14ac:dyDescent="0.25"/>
  <cols>
    <col min="1" max="1" width="25.1796875" customWidth="1"/>
    <col min="2" max="3" width="5.7265625" customWidth="1"/>
    <col min="4" max="4" width="8.1796875" customWidth="1"/>
    <col min="5" max="5" width="10.453125" customWidth="1"/>
    <col min="6" max="6" width="8.1796875" customWidth="1"/>
    <col min="7" max="8" width="10.54296875" customWidth="1"/>
    <col min="9" max="9" width="6.26953125" customWidth="1"/>
    <col min="10" max="14" width="8.1796875" customWidth="1"/>
    <col min="15" max="15" width="5.7265625" customWidth="1"/>
    <col min="16" max="16" width="10.1796875" customWidth="1"/>
  </cols>
  <sheetData>
    <row r="5" spans="1:8" ht="20" x14ac:dyDescent="0.4">
      <c r="A5" s="50" t="s">
        <v>59</v>
      </c>
      <c r="B5" s="51"/>
      <c r="C5" s="51"/>
      <c r="D5" s="51"/>
      <c r="E5" s="51"/>
      <c r="F5" s="91"/>
      <c r="G5" s="91"/>
      <c r="H5" s="91"/>
    </row>
    <row r="6" spans="1:8" ht="40.5" customHeight="1" x14ac:dyDescent="0.4">
      <c r="A6" s="114" t="s">
        <v>38</v>
      </c>
      <c r="B6" s="115"/>
      <c r="C6" s="115"/>
      <c r="D6" s="115"/>
      <c r="E6" s="115"/>
      <c r="F6" s="96"/>
      <c r="G6" s="96"/>
      <c r="H6" s="96"/>
    </row>
    <row r="13" spans="1:8" ht="18" x14ac:dyDescent="0.4">
      <c r="A13" s="31" t="s">
        <v>23</v>
      </c>
      <c r="B13" s="32"/>
      <c r="C13" s="32"/>
      <c r="D13" s="33"/>
    </row>
    <row r="14" spans="1:8" ht="18" x14ac:dyDescent="0.4">
      <c r="A14" s="34" t="s">
        <v>24</v>
      </c>
      <c r="B14" s="32"/>
      <c r="C14" s="32"/>
      <c r="D14" s="35"/>
    </row>
    <row r="15" spans="1:8" ht="18" x14ac:dyDescent="0.4">
      <c r="A15" s="36" t="s">
        <v>25</v>
      </c>
      <c r="B15" s="32"/>
      <c r="C15" s="32"/>
      <c r="D15" s="35"/>
    </row>
    <row r="16" spans="1:8" ht="18" x14ac:dyDescent="0.4">
      <c r="A16" s="37"/>
      <c r="B16" s="38"/>
      <c r="C16" s="38"/>
      <c r="D16" s="35"/>
    </row>
    <row r="17" spans="1:8" ht="18" x14ac:dyDescent="0.4">
      <c r="A17" s="39" t="s">
        <v>26</v>
      </c>
      <c r="B17" s="98"/>
      <c r="C17" s="99"/>
      <c r="D17" s="99"/>
      <c r="E17" s="99"/>
      <c r="F17" s="40" t="s">
        <v>27</v>
      </c>
      <c r="G17" s="111"/>
      <c r="H17" s="106"/>
    </row>
    <row r="18" spans="1:8" ht="18" x14ac:dyDescent="0.4">
      <c r="A18" s="41" t="s">
        <v>28</v>
      </c>
      <c r="B18" s="100"/>
      <c r="C18" s="101"/>
      <c r="D18" s="101"/>
      <c r="E18" s="101"/>
      <c r="F18" s="32" t="s">
        <v>27</v>
      </c>
      <c r="G18" s="112"/>
      <c r="H18" s="113"/>
    </row>
    <row r="19" spans="1:8" ht="18" x14ac:dyDescent="0.4">
      <c r="A19" s="41" t="s">
        <v>29</v>
      </c>
      <c r="B19" s="102"/>
      <c r="C19" s="101"/>
      <c r="D19" s="101"/>
      <c r="E19" s="101"/>
      <c r="F19" s="33"/>
      <c r="G19" s="12"/>
      <c r="H19" s="42"/>
    </row>
    <row r="20" spans="1:8" ht="18" x14ac:dyDescent="0.4">
      <c r="A20" s="43" t="s">
        <v>30</v>
      </c>
      <c r="B20" s="100"/>
      <c r="C20" s="101"/>
      <c r="D20" s="101"/>
      <c r="E20" s="101"/>
      <c r="F20" s="35"/>
      <c r="G20" s="12"/>
      <c r="H20" s="42"/>
    </row>
    <row r="21" spans="1:8" ht="18" x14ac:dyDescent="0.4">
      <c r="A21" s="44" t="s">
        <v>31</v>
      </c>
      <c r="B21" s="103"/>
      <c r="C21" s="104"/>
      <c r="D21" s="104"/>
      <c r="E21" s="104"/>
      <c r="F21" s="45"/>
      <c r="G21" s="92"/>
      <c r="H21" s="46"/>
    </row>
    <row r="22" spans="1:8" ht="18" x14ac:dyDescent="0.4">
      <c r="A22" s="47"/>
      <c r="B22" s="35"/>
      <c r="C22" s="35"/>
      <c r="D22" s="35"/>
    </row>
    <row r="23" spans="1:8" ht="15.5" x14ac:dyDescent="0.35">
      <c r="A23" s="48" t="s">
        <v>32</v>
      </c>
      <c r="B23" s="93"/>
      <c r="C23" s="105" t="s">
        <v>33</v>
      </c>
      <c r="D23" s="106"/>
    </row>
    <row r="24" spans="1:8" ht="15.5" x14ac:dyDescent="0.35">
      <c r="A24" s="49" t="s">
        <v>34</v>
      </c>
      <c r="B24" s="92"/>
      <c r="C24" s="107">
        <v>101</v>
      </c>
      <c r="D24" s="108"/>
    </row>
    <row r="30" spans="1:8" ht="15.5" x14ac:dyDescent="0.35">
      <c r="A30" s="82" t="s">
        <v>40</v>
      </c>
      <c r="B30" s="95" t="s">
        <v>0</v>
      </c>
      <c r="C30" s="96"/>
      <c r="D30" s="96"/>
    </row>
    <row r="31" spans="1:8" ht="31" x14ac:dyDescent="0.35">
      <c r="A31" s="82" t="s">
        <v>39</v>
      </c>
      <c r="B31" s="95">
        <v>3.3000000000000002E-2</v>
      </c>
      <c r="C31" s="96"/>
      <c r="D31" s="96"/>
      <c r="E31" s="8" t="s">
        <v>41</v>
      </c>
      <c r="F31" s="8" t="s">
        <v>44</v>
      </c>
      <c r="G31" s="1"/>
    </row>
    <row r="32" spans="1:8" ht="37.5" customHeight="1" x14ac:dyDescent="0.35">
      <c r="A32" s="82" t="s">
        <v>52</v>
      </c>
      <c r="B32" s="109">
        <v>2</v>
      </c>
      <c r="C32" s="96"/>
      <c r="D32" s="96"/>
      <c r="E32" s="81" t="s">
        <v>53</v>
      </c>
      <c r="F32" s="1"/>
      <c r="G32" s="1"/>
      <c r="H32" s="1"/>
    </row>
    <row r="48" spans="1:3" ht="15.5" x14ac:dyDescent="0.35">
      <c r="A48" s="82" t="s">
        <v>35</v>
      </c>
      <c r="B48" s="95" t="s">
        <v>36</v>
      </c>
      <c r="C48" s="96"/>
    </row>
    <row r="49" spans="1:15" ht="15.5" x14ac:dyDescent="0.35">
      <c r="A49" s="82" t="s">
        <v>37</v>
      </c>
      <c r="B49" s="95">
        <v>16.600000000000001</v>
      </c>
      <c r="C49" s="96"/>
    </row>
    <row r="50" spans="1:15" ht="34.5" customHeight="1" x14ac:dyDescent="0.35">
      <c r="A50" s="83" t="s">
        <v>60</v>
      </c>
      <c r="B50" s="110">
        <v>62.4</v>
      </c>
      <c r="C50" s="96"/>
    </row>
    <row r="51" spans="1:15" ht="15.5" x14ac:dyDescent="0.35">
      <c r="A51" s="82" t="s">
        <v>45</v>
      </c>
      <c r="B51" s="95">
        <v>0.02</v>
      </c>
      <c r="C51" s="96"/>
    </row>
    <row r="52" spans="1:15" ht="34.5" x14ac:dyDescent="0.4">
      <c r="A52" s="82" t="s">
        <v>57</v>
      </c>
      <c r="B52" s="97">
        <v>1.45</v>
      </c>
      <c r="C52" s="96"/>
      <c r="D52" s="8" t="s">
        <v>47</v>
      </c>
      <c r="E52" s="1"/>
    </row>
    <row r="53" spans="1:15" ht="13" thickBot="1" x14ac:dyDescent="0.3">
      <c r="B53" s="12"/>
      <c r="C53" s="12"/>
      <c r="D53" s="12"/>
      <c r="E53" s="12"/>
      <c r="F53" s="12"/>
      <c r="G53" s="12"/>
      <c r="H53" s="12"/>
      <c r="K53" s="24"/>
      <c r="L53" s="24"/>
      <c r="M53" s="24"/>
    </row>
    <row r="54" spans="1:15" ht="63.75" customHeight="1" x14ac:dyDescent="0.4">
      <c r="A54" s="25" t="s">
        <v>2</v>
      </c>
      <c r="B54" s="72" t="s">
        <v>6</v>
      </c>
      <c r="C54" s="72" t="s">
        <v>7</v>
      </c>
      <c r="D54" s="72" t="s">
        <v>8</v>
      </c>
      <c r="E54" s="72" t="s">
        <v>18</v>
      </c>
      <c r="F54" s="72" t="s">
        <v>4</v>
      </c>
      <c r="G54" s="72" t="s">
        <v>9</v>
      </c>
      <c r="H54" s="72" t="s">
        <v>10</v>
      </c>
      <c r="I54" s="73" t="s">
        <v>11</v>
      </c>
      <c r="J54" s="73" t="s">
        <v>12</v>
      </c>
      <c r="K54" s="73" t="s">
        <v>16</v>
      </c>
      <c r="L54" s="73" t="s">
        <v>14</v>
      </c>
      <c r="M54" s="73" t="s">
        <v>17</v>
      </c>
      <c r="N54" s="73" t="s">
        <v>55</v>
      </c>
      <c r="O54" s="75" t="s">
        <v>56</v>
      </c>
    </row>
    <row r="55" spans="1:15" ht="14.5" x14ac:dyDescent="0.25">
      <c r="A55" s="22" t="s">
        <v>19</v>
      </c>
      <c r="B55" s="23"/>
      <c r="C55" s="7" t="s">
        <v>3</v>
      </c>
      <c r="D55" s="7" t="s">
        <v>3</v>
      </c>
      <c r="E55" s="7" t="s">
        <v>3</v>
      </c>
      <c r="F55" s="7" t="s">
        <v>48</v>
      </c>
      <c r="G55" s="7" t="s">
        <v>3</v>
      </c>
      <c r="H55" s="7" t="s">
        <v>3</v>
      </c>
      <c r="I55" s="10"/>
      <c r="J55" s="13" t="s">
        <v>13</v>
      </c>
      <c r="K55" s="12"/>
      <c r="L55" s="13" t="s">
        <v>15</v>
      </c>
      <c r="M55" s="12"/>
      <c r="N55" s="61" t="s">
        <v>54</v>
      </c>
      <c r="O55" s="30"/>
    </row>
    <row r="56" spans="1:15" ht="50" x14ac:dyDescent="0.25">
      <c r="A56" s="11"/>
      <c r="B56" s="71" t="s">
        <v>20</v>
      </c>
      <c r="C56" s="71" t="s">
        <v>20</v>
      </c>
      <c r="D56" s="71" t="s">
        <v>20</v>
      </c>
      <c r="E56" s="71" t="s">
        <v>20</v>
      </c>
      <c r="F56" s="71" t="s">
        <v>20</v>
      </c>
      <c r="G56" s="71" t="s">
        <v>20</v>
      </c>
      <c r="H56" s="71" t="s">
        <v>20</v>
      </c>
      <c r="I56" s="94" t="s">
        <v>41</v>
      </c>
      <c r="J56" s="71" t="s">
        <v>50</v>
      </c>
      <c r="K56" s="87"/>
      <c r="L56" s="71" t="s">
        <v>51</v>
      </c>
      <c r="M56" s="12"/>
      <c r="N56" s="12"/>
      <c r="O56" s="30"/>
    </row>
    <row r="57" spans="1:15" ht="40" customHeight="1" x14ac:dyDescent="0.25">
      <c r="A57" s="11"/>
      <c r="B57" s="52">
        <v>3</v>
      </c>
      <c r="C57" s="53">
        <v>3</v>
      </c>
      <c r="D57" s="62">
        <v>0.76400000000000001</v>
      </c>
      <c r="E57" s="29">
        <f>C57+(2*D57*B57)</f>
        <v>7.5839999999999996</v>
      </c>
      <c r="F57" s="14">
        <f>(C57*D57)+(B57*(D57^2))</f>
        <v>4.043088</v>
      </c>
      <c r="G57" s="14">
        <f>C57+(2*D57*(SQRT(B57^2+1)))</f>
        <v>7.8319602647372841</v>
      </c>
      <c r="H57" s="14">
        <f>((C57*D57)+(B57*D57^2))/(C57+2*D57*SQRT(B57^2+1))</f>
        <v>0.51622938106614891</v>
      </c>
      <c r="I57" s="52">
        <f>$B$31</f>
        <v>3.3000000000000002E-2</v>
      </c>
      <c r="J57" s="14">
        <f>(1.49/$I57)*($H57^(2/3))*($B$51^(1/2))</f>
        <v>4.1091229758787025</v>
      </c>
      <c r="K57" s="88" t="str">
        <f>IF($J57&gt;2, "LINER REQ'D", "VEG ONLY")</f>
        <v>LINER REQ'D</v>
      </c>
      <c r="L57" s="17">
        <f>$J57*$F57</f>
        <v>16.613545794299473</v>
      </c>
      <c r="M57" s="88" t="str">
        <f>IF(L57&gt;=$B$49, "OK", "REVISE")</f>
        <v>OK</v>
      </c>
      <c r="N57" s="29">
        <f>$B$50*$D57*$B$51</f>
        <v>0.95347199999999999</v>
      </c>
      <c r="O57" s="68" t="str">
        <f>IF($N57&lt;$B$52, "OK", "REVISE")</f>
        <v>OK</v>
      </c>
    </row>
    <row r="58" spans="1:15" ht="40" customHeight="1" x14ac:dyDescent="0.25">
      <c r="A58" s="11"/>
      <c r="B58" s="52"/>
      <c r="C58" s="53"/>
      <c r="D58" s="52"/>
      <c r="E58" s="29">
        <f>C58+(2*D58*B58)</f>
        <v>0</v>
      </c>
      <c r="F58" s="54">
        <f>(C58*D58)+(B58*(D58^2))</f>
        <v>0</v>
      </c>
      <c r="G58" s="14">
        <f>C58+(2*D58*(SQRT(B58^2+1)))</f>
        <v>0</v>
      </c>
      <c r="H58" s="14" t="e">
        <f>((C58*D58)+(B58*D58^2))/(C58+2*D58*SQRT(B58^2+1))</f>
        <v>#DIV/0!</v>
      </c>
      <c r="I58" s="52">
        <f>$B$31</f>
        <v>3.3000000000000002E-2</v>
      </c>
      <c r="J58" s="14" t="e">
        <f>(1.49/$I58)*($H58^(2/3))*($B$51^(1/2))</f>
        <v>#DIV/0!</v>
      </c>
      <c r="K58" s="88" t="e">
        <f>IF($J58&gt;2, "LINER REQ'D", "VEG ONLY")</f>
        <v>#DIV/0!</v>
      </c>
      <c r="L58" s="17" t="e">
        <f>$J58*$F58</f>
        <v>#DIV/0!</v>
      </c>
      <c r="M58" s="88" t="e">
        <f>IF(L58&gt;=$B$49, "OK", "REVISE")</f>
        <v>#DIV/0!</v>
      </c>
      <c r="N58" s="29">
        <f>$B$50*$D58*$B$51</f>
        <v>0</v>
      </c>
      <c r="O58" s="68" t="str">
        <f>IF($N58&lt;$B$52, "OK", "REVISE")</f>
        <v>OK</v>
      </c>
    </row>
    <row r="59" spans="1:15" ht="40" customHeight="1" x14ac:dyDescent="0.25">
      <c r="A59" s="11"/>
      <c r="B59" s="52"/>
      <c r="C59" s="53"/>
      <c r="D59" s="52"/>
      <c r="E59" s="29">
        <f>C59+(2*D59*B59)</f>
        <v>0</v>
      </c>
      <c r="F59" s="54">
        <f>(C59*D59)+(B59*(D59^2))</f>
        <v>0</v>
      </c>
      <c r="G59" s="14">
        <f>C59+(2*D59*(SQRT(B59^2+1)))</f>
        <v>0</v>
      </c>
      <c r="H59" s="14" t="e">
        <f>((C59*D59)+(B59*D59^2))/(C59+2*D59*SQRT(B59^2+1))</f>
        <v>#DIV/0!</v>
      </c>
      <c r="I59" s="52">
        <f>$B$31</f>
        <v>3.3000000000000002E-2</v>
      </c>
      <c r="J59" s="14" t="e">
        <f>(1.49/$I59)*($H59^(2/3))*($B$51^(1/2))</f>
        <v>#DIV/0!</v>
      </c>
      <c r="K59" s="88" t="e">
        <f>IF($J59&gt;2, "LINER REQ'D", "VEG ONLY")</f>
        <v>#DIV/0!</v>
      </c>
      <c r="L59" s="17" t="e">
        <f>$J59*$F59</f>
        <v>#DIV/0!</v>
      </c>
      <c r="M59" s="88" t="e">
        <f>IF(L59&gt;=$B$49, "OK", "REVISE")</f>
        <v>#DIV/0!</v>
      </c>
      <c r="N59" s="29">
        <f>$B$50*$D59*$B$51</f>
        <v>0</v>
      </c>
      <c r="O59" s="68" t="str">
        <f>IF($N59&lt;$B$52, "OK", "REVISE")</f>
        <v>OK</v>
      </c>
    </row>
    <row r="60" spans="1:15" ht="40" customHeight="1" thickBot="1" x14ac:dyDescent="0.3">
      <c r="A60" s="15"/>
      <c r="B60" s="55"/>
      <c r="C60" s="56"/>
      <c r="D60" s="55"/>
      <c r="E60" s="26">
        <f>C60+(2*D60*B60)</f>
        <v>0</v>
      </c>
      <c r="F60" s="57">
        <f>(C60*D60)+(B60*(D60^2))</f>
        <v>0</v>
      </c>
      <c r="G60" s="16">
        <f>C60+(2*D60*(SQRT(B60^2+1)))</f>
        <v>0</v>
      </c>
      <c r="H60" s="16" t="e">
        <f>((C60*D60)+(B60*D60^2))/(C60+2*D60*SQRT(B60^2+1))</f>
        <v>#DIV/0!</v>
      </c>
      <c r="I60" s="55">
        <f>$B$31</f>
        <v>3.3000000000000002E-2</v>
      </c>
      <c r="J60" s="16" t="e">
        <f>(1.49/$I60)*($H60^(2/3))*($B$51^(1/2))</f>
        <v>#DIV/0!</v>
      </c>
      <c r="K60" s="67" t="e">
        <f>IF($J60&gt;2, "LINER REQ'D", "VEG ONLY")</f>
        <v>#DIV/0!</v>
      </c>
      <c r="L60" s="18" t="e">
        <f>$J60*$F60</f>
        <v>#DIV/0!</v>
      </c>
      <c r="M60" s="67" t="e">
        <f>IF(L60&gt;=$B$49, "OK", "REVISE")</f>
        <v>#DIV/0!</v>
      </c>
      <c r="N60" s="26">
        <f>$B$50*$D60*$B$51</f>
        <v>0</v>
      </c>
      <c r="O60" s="69" t="str">
        <f>IF($N60&lt;$B$52, "OK", "REVISE")</f>
        <v>OK</v>
      </c>
    </row>
    <row r="61" spans="1:15" ht="13" thickBot="1" x14ac:dyDescent="0.3">
      <c r="A61" s="12"/>
      <c r="B61" s="13"/>
      <c r="C61" s="58"/>
      <c r="D61" s="13"/>
      <c r="E61" s="59"/>
      <c r="F61" s="13"/>
      <c r="G61" s="60"/>
      <c r="H61" s="60"/>
      <c r="I61" s="60"/>
      <c r="J61" s="84"/>
      <c r="K61" s="85"/>
      <c r="L61" s="86"/>
      <c r="M61" s="10"/>
      <c r="N61" s="58"/>
      <c r="O61" s="10"/>
    </row>
    <row r="62" spans="1:15" ht="52.5" customHeight="1" x14ac:dyDescent="0.4">
      <c r="A62" s="21" t="s">
        <v>22</v>
      </c>
      <c r="B62" s="72" t="s">
        <v>6</v>
      </c>
      <c r="C62" s="72" t="s">
        <v>8</v>
      </c>
      <c r="D62" s="72" t="s">
        <v>18</v>
      </c>
      <c r="E62" s="72" t="s">
        <v>4</v>
      </c>
      <c r="F62" s="72" t="s">
        <v>9</v>
      </c>
      <c r="G62" s="72" t="s">
        <v>10</v>
      </c>
      <c r="H62" s="73" t="s">
        <v>11</v>
      </c>
      <c r="I62" s="73" t="s">
        <v>12</v>
      </c>
      <c r="J62" s="73" t="s">
        <v>16</v>
      </c>
      <c r="K62" s="73" t="s">
        <v>14</v>
      </c>
      <c r="L62" s="73" t="s">
        <v>17</v>
      </c>
      <c r="M62" s="73" t="s">
        <v>55</v>
      </c>
      <c r="N62" s="75" t="s">
        <v>56</v>
      </c>
      <c r="O62" s="10"/>
    </row>
    <row r="63" spans="1:15" ht="31.5" x14ac:dyDescent="0.25">
      <c r="A63" s="22" t="s">
        <v>19</v>
      </c>
      <c r="B63" s="76"/>
      <c r="C63" s="77" t="s">
        <v>3</v>
      </c>
      <c r="D63" s="77" t="s">
        <v>3</v>
      </c>
      <c r="E63" s="77" t="s">
        <v>48</v>
      </c>
      <c r="F63" s="77" t="s">
        <v>3</v>
      </c>
      <c r="G63" s="77" t="s">
        <v>3</v>
      </c>
      <c r="H63" s="74"/>
      <c r="I63" s="66" t="s">
        <v>13</v>
      </c>
      <c r="J63" s="87"/>
      <c r="K63" s="66" t="s">
        <v>15</v>
      </c>
      <c r="L63" s="87"/>
      <c r="M63" s="63" t="s">
        <v>54</v>
      </c>
      <c r="N63" s="64"/>
      <c r="O63" s="10"/>
    </row>
    <row r="64" spans="1:15" ht="51.75" customHeight="1" x14ac:dyDescent="0.25">
      <c r="A64" s="11"/>
      <c r="B64" s="71" t="s">
        <v>20</v>
      </c>
      <c r="C64" s="71" t="s">
        <v>20</v>
      </c>
      <c r="D64" s="71" t="s">
        <v>20</v>
      </c>
      <c r="E64" s="71" t="s">
        <v>20</v>
      </c>
      <c r="F64" s="71" t="s">
        <v>20</v>
      </c>
      <c r="G64" s="71" t="s">
        <v>20</v>
      </c>
      <c r="H64" s="70" t="s">
        <v>49</v>
      </c>
      <c r="I64" s="71" t="s">
        <v>50</v>
      </c>
      <c r="J64" s="87"/>
      <c r="K64" s="71" t="s">
        <v>51</v>
      </c>
      <c r="L64" s="87"/>
      <c r="M64" s="87"/>
      <c r="N64" s="65"/>
      <c r="O64" s="10"/>
    </row>
    <row r="65" spans="1:15" ht="40" customHeight="1" x14ac:dyDescent="0.25">
      <c r="A65" s="11"/>
      <c r="B65" s="52">
        <v>3</v>
      </c>
      <c r="C65" s="52">
        <v>1.2</v>
      </c>
      <c r="D65" s="27">
        <f>(2*C65*B65)</f>
        <v>7.1999999999999993</v>
      </c>
      <c r="E65" s="14">
        <f>(B65*(C65^2))</f>
        <v>4.32</v>
      </c>
      <c r="F65" s="14">
        <f>(2*C65*(SQRT(B65^2+1)))</f>
        <v>7.5894663844041101</v>
      </c>
      <c r="G65" s="29">
        <f>(B65*C65)/(2*(SQRT(B65^2+1)))</f>
        <v>0.56920997883030822</v>
      </c>
      <c r="H65" s="52">
        <f>$B$31</f>
        <v>3.3000000000000002E-2</v>
      </c>
      <c r="I65" s="14">
        <f>(1.49/$H65)*($G65^(2/3))*($B$51^(1/2))</f>
        <v>4.3856671022222624</v>
      </c>
      <c r="J65" s="88" t="str">
        <f>IF($I65&gt;2, "LINER REQ'D", "VEG ONLY")</f>
        <v>LINER REQ'D</v>
      </c>
      <c r="K65" s="17">
        <f>I65*E65</f>
        <v>18.946081881600175</v>
      </c>
      <c r="L65" s="88" t="str">
        <f>IF(K65&gt;=$B$49, "OK", "REVISE")</f>
        <v>OK</v>
      </c>
      <c r="M65" s="29">
        <f>($B$50*$C65*$B$51)</f>
        <v>1.4976</v>
      </c>
      <c r="N65" s="78" t="str">
        <f>IF(M65&lt;$B$52, "OK", "REVISE")</f>
        <v>REVISE</v>
      </c>
      <c r="O65" s="10"/>
    </row>
    <row r="66" spans="1:15" ht="40" customHeight="1" x14ac:dyDescent="0.25">
      <c r="A66" s="11"/>
      <c r="B66" s="52">
        <v>3</v>
      </c>
      <c r="C66" s="52">
        <v>1.1499999999999999</v>
      </c>
      <c r="D66" s="27">
        <f>(2*C66*B66)</f>
        <v>6.8999999999999995</v>
      </c>
      <c r="E66" s="14">
        <f>(B66*(C66^2))</f>
        <v>3.9674999999999994</v>
      </c>
      <c r="F66" s="14">
        <f>(2*C66*(SQRT(B66^2+1)))</f>
        <v>7.2732386183872721</v>
      </c>
      <c r="G66" s="29">
        <f>(B66*C66)/(2*(SQRT(B66^2+1)))</f>
        <v>0.54549289637904541</v>
      </c>
      <c r="H66" s="52">
        <f>$B$31</f>
        <v>3.3000000000000002E-2</v>
      </c>
      <c r="I66" s="14">
        <f>(1.49/$H66)*($G66^(2/3))*($B$51^(1/2))</f>
        <v>4.2629809570797663</v>
      </c>
      <c r="J66" s="88" t="str">
        <f>IF($I66&gt;2, "LINER REQ'D", "VEG ONLY")</f>
        <v>LINER REQ'D</v>
      </c>
      <c r="K66" s="17">
        <f>I66*E66</f>
        <v>16.913376947213969</v>
      </c>
      <c r="L66" s="88" t="str">
        <f>IF(K66&gt;=$B$49, "OK", "REVISE")</f>
        <v>OK</v>
      </c>
      <c r="M66" s="29">
        <f>($B$50*$C66*$B$51)</f>
        <v>1.4351999999999998</v>
      </c>
      <c r="N66" s="78" t="str">
        <f>IF(M66&lt;$B$52, "OK", "REVISE")</f>
        <v>OK</v>
      </c>
      <c r="O66" s="10"/>
    </row>
    <row r="67" spans="1:15" ht="40" customHeight="1" x14ac:dyDescent="0.25">
      <c r="A67" s="11"/>
      <c r="B67" s="52"/>
      <c r="C67" s="52"/>
      <c r="D67" s="27">
        <f>(2*C67*B67)</f>
        <v>0</v>
      </c>
      <c r="E67" s="14">
        <f>(B67*(C67^2))</f>
        <v>0</v>
      </c>
      <c r="F67" s="14">
        <f>(2*C67*(SQRT(B67^2+1)))</f>
        <v>0</v>
      </c>
      <c r="G67" s="29">
        <f>(B67*C67)/(2*(SQRT(B67^2+1)))</f>
        <v>0</v>
      </c>
      <c r="H67" s="52">
        <f>$B$31</f>
        <v>3.3000000000000002E-2</v>
      </c>
      <c r="I67" s="14">
        <f>(1.49/$H67)*($G67^(2/3))*($B$51^(1/2))</f>
        <v>0</v>
      </c>
      <c r="J67" s="88" t="str">
        <f>IF($I67&gt;2, "LINER REQ'D", "VEG ONLY")</f>
        <v>VEG ONLY</v>
      </c>
      <c r="K67" s="17">
        <f>I67*E67</f>
        <v>0</v>
      </c>
      <c r="L67" s="88" t="str">
        <f>IF(K67&gt;=$B$49, "OK", "REVISE")</f>
        <v>REVISE</v>
      </c>
      <c r="M67" s="29">
        <f>($B$50*$C67*$B$51)</f>
        <v>0</v>
      </c>
      <c r="N67" s="78" t="str">
        <f>IF(M67&lt;$B$52, "OK", "REVISE")</f>
        <v>OK</v>
      </c>
      <c r="O67" s="10"/>
    </row>
    <row r="68" spans="1:15" ht="40" customHeight="1" thickBot="1" x14ac:dyDescent="0.3">
      <c r="A68" s="15"/>
      <c r="B68" s="55"/>
      <c r="C68" s="55"/>
      <c r="D68" s="28">
        <f>(2*C68*B68)</f>
        <v>0</v>
      </c>
      <c r="E68" s="16">
        <f>(B68*(C68^2))</f>
        <v>0</v>
      </c>
      <c r="F68" s="16">
        <f>(2*C68*(SQRT(B68^2+1)))</f>
        <v>0</v>
      </c>
      <c r="G68" s="26">
        <f>(B68*C68)/(2*(SQRT(B68^2+1)))</f>
        <v>0</v>
      </c>
      <c r="H68" s="55">
        <f>$B$31</f>
        <v>3.3000000000000002E-2</v>
      </c>
      <c r="I68" s="16">
        <f>(1.49/$H68)*($G68^(2/3))*($B$51^(1/2))</f>
        <v>0</v>
      </c>
      <c r="J68" s="67" t="str">
        <f>IF($I68&gt;2, "LINER REQ'D", "VEG ONLY")</f>
        <v>VEG ONLY</v>
      </c>
      <c r="K68" s="18">
        <f>I68*E68</f>
        <v>0</v>
      </c>
      <c r="L68" s="67" t="str">
        <f>IF(K68&gt;=$B$49, "OK", "REVISE")</f>
        <v>REVISE</v>
      </c>
      <c r="M68" s="26">
        <f>($B$50*$C68*$B$51)</f>
        <v>0</v>
      </c>
      <c r="N68" s="89" t="str">
        <f>IF(M68&lt;$B$52, "OK", "REVISE")</f>
        <v>OK</v>
      </c>
      <c r="O68" s="10"/>
    </row>
    <row r="69" spans="1:15" ht="13" thickBot="1" x14ac:dyDescent="0.3">
      <c r="A69" s="12"/>
      <c r="B69" s="13"/>
      <c r="C69" s="58"/>
      <c r="D69" s="13"/>
      <c r="E69" s="59"/>
      <c r="F69" s="13"/>
      <c r="G69" s="60"/>
      <c r="H69" s="60"/>
      <c r="I69" s="60"/>
      <c r="J69" s="59"/>
      <c r="K69" s="13"/>
      <c r="L69" s="60"/>
      <c r="M69" s="10"/>
      <c r="N69" s="58"/>
      <c r="O69" s="10"/>
    </row>
    <row r="70" spans="1:15" ht="53.25" customHeight="1" x14ac:dyDescent="0.4">
      <c r="A70" s="21" t="s">
        <v>1</v>
      </c>
      <c r="B70" s="72" t="s">
        <v>18</v>
      </c>
      <c r="C70" s="72" t="s">
        <v>8</v>
      </c>
      <c r="D70" s="72" t="s">
        <v>4</v>
      </c>
      <c r="E70" s="72" t="s">
        <v>9</v>
      </c>
      <c r="F70" s="72" t="s">
        <v>10</v>
      </c>
      <c r="G70" s="73" t="s">
        <v>11</v>
      </c>
      <c r="H70" s="73" t="s">
        <v>12</v>
      </c>
      <c r="I70" s="73" t="s">
        <v>16</v>
      </c>
      <c r="J70" s="73" t="s">
        <v>14</v>
      </c>
      <c r="K70" s="73" t="s">
        <v>17</v>
      </c>
      <c r="L70" s="73" t="s">
        <v>55</v>
      </c>
      <c r="M70" s="75" t="s">
        <v>56</v>
      </c>
      <c r="N70" s="58"/>
      <c r="O70" s="10"/>
    </row>
    <row r="71" spans="1:15" ht="31.5" x14ac:dyDescent="0.25">
      <c r="A71" s="22" t="s">
        <v>19</v>
      </c>
      <c r="B71" s="77" t="s">
        <v>3</v>
      </c>
      <c r="C71" s="77" t="s">
        <v>3</v>
      </c>
      <c r="D71" s="77" t="s">
        <v>48</v>
      </c>
      <c r="E71" s="77" t="s">
        <v>3</v>
      </c>
      <c r="F71" s="77" t="s">
        <v>3</v>
      </c>
      <c r="G71" s="74"/>
      <c r="H71" s="66" t="s">
        <v>13</v>
      </c>
      <c r="I71" s="74"/>
      <c r="J71" s="66" t="s">
        <v>15</v>
      </c>
      <c r="K71" s="74"/>
      <c r="L71" s="63" t="s">
        <v>54</v>
      </c>
      <c r="M71" s="64"/>
      <c r="N71" s="58"/>
      <c r="O71" s="10"/>
    </row>
    <row r="72" spans="1:15" ht="48.75" customHeight="1" x14ac:dyDescent="0.25">
      <c r="A72" s="11"/>
      <c r="B72" s="71" t="s">
        <v>20</v>
      </c>
      <c r="C72" s="71" t="s">
        <v>20</v>
      </c>
      <c r="D72" s="71" t="s">
        <v>20</v>
      </c>
      <c r="E72" s="71" t="s">
        <v>20</v>
      </c>
      <c r="F72" s="71" t="s">
        <v>20</v>
      </c>
      <c r="G72" s="70" t="s">
        <v>49</v>
      </c>
      <c r="H72" s="71" t="s">
        <v>50</v>
      </c>
      <c r="I72" s="80"/>
      <c r="J72" s="71" t="s">
        <v>51</v>
      </c>
      <c r="K72" s="80"/>
      <c r="L72" s="87"/>
      <c r="M72" s="65"/>
      <c r="N72" s="58"/>
      <c r="O72" s="10"/>
    </row>
    <row r="73" spans="1:15" ht="40" customHeight="1" x14ac:dyDescent="0.25">
      <c r="A73" s="11"/>
      <c r="B73" s="19">
        <v>10</v>
      </c>
      <c r="C73" s="52">
        <v>0.5</v>
      </c>
      <c r="D73" s="14">
        <f>2/3*B73*C73</f>
        <v>3.333333333333333</v>
      </c>
      <c r="E73" s="29">
        <f>B73+((8*C73^2)/(3*B73))</f>
        <v>10.066666666666666</v>
      </c>
      <c r="F73" s="29">
        <f>((B73^2)*C73)/((1.5*B73^2)+(4*C73^2))</f>
        <v>0.33112582781456956</v>
      </c>
      <c r="G73" s="52">
        <f>$B$31</f>
        <v>3.3000000000000002E-2</v>
      </c>
      <c r="H73" s="14">
        <f>(1.49/$G73)*($F73^(2/3))*($B$51^(1/2))</f>
        <v>3.0562065188165968</v>
      </c>
      <c r="I73" s="79" t="str">
        <f>IF(H73&gt;2,"LINER REQ'D", "VEG ONLY")</f>
        <v>LINER REQ'D</v>
      </c>
      <c r="J73" s="17">
        <f>H73*D73</f>
        <v>10.187355062721988</v>
      </c>
      <c r="K73" s="79" t="str">
        <f>IF(J73&gt;$B$49, "OK", "REVISE")</f>
        <v>REVISE</v>
      </c>
      <c r="L73" s="29">
        <f>($B$50*$C73*$B$51)</f>
        <v>0.624</v>
      </c>
      <c r="M73" s="78" t="str">
        <f>IF(L73&lt;$B$52, "OK", "REVISE")</f>
        <v>OK</v>
      </c>
      <c r="N73" s="58"/>
      <c r="O73" s="10"/>
    </row>
    <row r="74" spans="1:15" ht="40" customHeight="1" x14ac:dyDescent="0.25">
      <c r="A74" s="11"/>
      <c r="B74" s="19">
        <v>8</v>
      </c>
      <c r="C74" s="52">
        <v>0.8</v>
      </c>
      <c r="D74" s="14">
        <f>2/3*B74*C74</f>
        <v>4.2666666666666666</v>
      </c>
      <c r="E74" s="29">
        <f>B74+((8*C74^2)/(3*B74))</f>
        <v>8.2133333333333329</v>
      </c>
      <c r="F74" s="29">
        <f>((B74^2)*C74)/((1.5*B74^2)+(4*C74^2))</f>
        <v>0.51948051948051954</v>
      </c>
      <c r="G74" s="52">
        <f>$B$31</f>
        <v>3.3000000000000002E-2</v>
      </c>
      <c r="H74" s="14">
        <f>(1.49/$G74)*($F74^(2/3))*($B$51^(1/2))</f>
        <v>4.1263573612522793</v>
      </c>
      <c r="I74" s="79" t="str">
        <f>IF(H74&gt;2,"LINER REQ'D", "VEG ONLY")</f>
        <v>LINER REQ'D</v>
      </c>
      <c r="J74" s="17">
        <f>H74*D74</f>
        <v>17.605791408009726</v>
      </c>
      <c r="K74" s="79" t="str">
        <f>IF(J74&gt;$B$49, "OK", "REVISE")</f>
        <v>OK</v>
      </c>
      <c r="L74" s="29">
        <f>($B$50*$C74*$B$51)</f>
        <v>0.99840000000000007</v>
      </c>
      <c r="M74" s="78" t="str">
        <f>IF(L74&lt;$B$52, "OK", "REVISE")</f>
        <v>OK</v>
      </c>
      <c r="N74" s="58"/>
      <c r="O74" s="10"/>
    </row>
    <row r="75" spans="1:15" ht="40" customHeight="1" x14ac:dyDescent="0.25">
      <c r="A75" s="11"/>
      <c r="B75" s="19"/>
      <c r="C75" s="52"/>
      <c r="D75" s="14">
        <f>2/3*B75*C75</f>
        <v>0</v>
      </c>
      <c r="E75" s="29" t="e">
        <f>B75+((8*C75^2)/(3*B75))</f>
        <v>#DIV/0!</v>
      </c>
      <c r="F75" s="29" t="e">
        <f>((B75^2)*C75)/((1.5*B75^2)+(4*C75^2))</f>
        <v>#DIV/0!</v>
      </c>
      <c r="G75" s="52">
        <f>$B$31</f>
        <v>3.3000000000000002E-2</v>
      </c>
      <c r="H75" s="14" t="e">
        <f>(1.49/$G75)*($F75^(2/3))*($B$51^(1/2))</f>
        <v>#DIV/0!</v>
      </c>
      <c r="I75" s="79" t="e">
        <f>IF(H75&gt;2,"LINER REQ'D", "VEG ONLY")</f>
        <v>#DIV/0!</v>
      </c>
      <c r="J75" s="17" t="e">
        <f>H75*D75</f>
        <v>#DIV/0!</v>
      </c>
      <c r="K75" s="79" t="e">
        <f>IF(J75&gt;$B$49, "OK", "REVISE")</f>
        <v>#DIV/0!</v>
      </c>
      <c r="L75" s="29">
        <f>($B$50*$C75*$B$51)</f>
        <v>0</v>
      </c>
      <c r="M75" s="78" t="str">
        <f>IF(L75&lt;$B$52, "OK", "REVISE")</f>
        <v>OK</v>
      </c>
      <c r="N75" s="58"/>
      <c r="O75" s="10"/>
    </row>
    <row r="76" spans="1:15" ht="40" customHeight="1" thickBot="1" x14ac:dyDescent="0.3">
      <c r="A76" s="15"/>
      <c r="B76" s="20"/>
      <c r="C76" s="55"/>
      <c r="D76" s="16">
        <f>2/3*B76*C76</f>
        <v>0</v>
      </c>
      <c r="E76" s="26" t="e">
        <f>B76+((8*C76^2)/(3*B76))</f>
        <v>#DIV/0!</v>
      </c>
      <c r="F76" s="26" t="e">
        <f>((B76^2)*C76)/((1.5*B76^2)+(4*C76^2))</f>
        <v>#DIV/0!</v>
      </c>
      <c r="G76" s="55">
        <f>$B$31</f>
        <v>3.3000000000000002E-2</v>
      </c>
      <c r="H76" s="16" t="e">
        <f>(1.49/$G76)*($F76^(2/3))*($B$51^(1/2))</f>
        <v>#DIV/0!</v>
      </c>
      <c r="I76" s="90" t="e">
        <f>IF(H76&gt;2,"LINER REQ'D", "VEG ONLY")</f>
        <v>#DIV/0!</v>
      </c>
      <c r="J76" s="18" t="e">
        <f>H76*D76</f>
        <v>#DIV/0!</v>
      </c>
      <c r="K76" s="90" t="e">
        <f>IF(J76&gt;$B$49, "OK", "REVISE")</f>
        <v>#DIV/0!</v>
      </c>
      <c r="L76" s="26">
        <f>($B$50*$C76*$B$51)</f>
        <v>0</v>
      </c>
      <c r="M76" s="89" t="str">
        <f>IF(L76&lt;$B$52, "OK", "REVISE")</f>
        <v>OK</v>
      </c>
      <c r="N76" s="58"/>
      <c r="O76" s="10"/>
    </row>
    <row r="77" spans="1:15" x14ac:dyDescent="0.25">
      <c r="A77" s="12"/>
      <c r="B77" s="13"/>
      <c r="C77" s="58"/>
      <c r="D77" s="13"/>
      <c r="E77" s="59"/>
      <c r="F77" s="13"/>
      <c r="G77" s="60"/>
      <c r="H77" s="60"/>
      <c r="I77" s="60"/>
      <c r="J77" s="59"/>
      <c r="K77" s="13"/>
      <c r="L77" s="60"/>
      <c r="M77" s="10"/>
      <c r="N77" s="58"/>
      <c r="O77" s="10"/>
    </row>
    <row r="78" spans="1:15" x14ac:dyDescent="0.25">
      <c r="A78" s="12"/>
      <c r="B78" s="13"/>
      <c r="C78" s="58"/>
      <c r="D78" s="13"/>
      <c r="E78" s="59"/>
      <c r="F78" s="13"/>
      <c r="G78" s="60"/>
      <c r="H78" s="60"/>
      <c r="I78" s="60"/>
      <c r="J78" s="59"/>
      <c r="K78" s="13"/>
      <c r="L78" s="60"/>
      <c r="M78" s="10"/>
      <c r="N78" s="58"/>
      <c r="O78" s="10"/>
    </row>
    <row r="79" spans="1:15" x14ac:dyDescent="0.25">
      <c r="A79" s="12"/>
      <c r="B79" s="13"/>
      <c r="C79" s="58"/>
      <c r="D79" s="13"/>
      <c r="E79" s="59"/>
      <c r="F79" s="13"/>
      <c r="G79" s="60"/>
      <c r="H79" s="60"/>
      <c r="I79" s="60"/>
      <c r="J79" s="59"/>
      <c r="K79" s="13"/>
      <c r="L79" s="60"/>
      <c r="M79" s="10"/>
      <c r="N79" s="58"/>
      <c r="O79" s="10"/>
    </row>
    <row r="80" spans="1:15" x14ac:dyDescent="0.25">
      <c r="A80" s="12"/>
      <c r="B80" s="13"/>
      <c r="C80" s="58"/>
      <c r="D80" s="13"/>
      <c r="E80" s="59"/>
      <c r="F80" s="13"/>
      <c r="G80" s="60"/>
      <c r="H80" s="60"/>
      <c r="I80" s="60"/>
      <c r="J80" s="59"/>
      <c r="K80" s="13"/>
      <c r="L80" s="60"/>
      <c r="M80" s="10"/>
      <c r="N80" s="58"/>
      <c r="O80" s="10"/>
    </row>
    <row r="131" ht="28.5" customHeight="1" x14ac:dyDescent="0.25"/>
    <row r="132" ht="31" customHeight="1" x14ac:dyDescent="0.25"/>
    <row r="133" ht="31" customHeight="1" x14ac:dyDescent="0.25"/>
    <row r="134" ht="31" customHeight="1" x14ac:dyDescent="0.25"/>
    <row r="135" ht="31" customHeight="1" x14ac:dyDescent="0.25"/>
    <row r="157" ht="31" customHeight="1" x14ac:dyDescent="0.25"/>
    <row r="158" ht="31" customHeight="1" x14ac:dyDescent="0.25"/>
    <row r="159" ht="31" customHeight="1" x14ac:dyDescent="0.25"/>
    <row r="160" ht="31" customHeight="1" x14ac:dyDescent="0.25"/>
    <row r="166" ht="27.75" customHeight="1" x14ac:dyDescent="0.25"/>
    <row r="168" ht="31" customHeight="1" x14ac:dyDescent="0.25"/>
    <row r="169" ht="31" customHeight="1" x14ac:dyDescent="0.25"/>
    <row r="170" ht="31" customHeight="1" x14ac:dyDescent="0.25"/>
    <row r="171" ht="31" customHeight="1" x14ac:dyDescent="0.25"/>
    <row r="177" ht="27.75" customHeight="1" x14ac:dyDescent="0.25"/>
    <row r="178" ht="31" customHeight="1" x14ac:dyDescent="0.25"/>
    <row r="179" ht="31" customHeight="1" x14ac:dyDescent="0.25"/>
    <row r="180" ht="31" customHeight="1" x14ac:dyDescent="0.25"/>
    <row r="181" ht="31" customHeight="1" x14ac:dyDescent="0.25"/>
    <row r="189" ht="31" customHeight="1" x14ac:dyDescent="0.25"/>
    <row r="190" ht="31" customHeight="1" x14ac:dyDescent="0.25"/>
    <row r="191" ht="31" customHeight="1" x14ac:dyDescent="0.25"/>
    <row r="192" ht="31" customHeight="1" x14ac:dyDescent="0.25"/>
    <row r="198" ht="31.5" customHeight="1" x14ac:dyDescent="0.25"/>
    <row r="199" ht="31" customHeight="1" x14ac:dyDescent="0.25"/>
    <row r="200" ht="31" customHeight="1" x14ac:dyDescent="0.25"/>
    <row r="201" ht="31" customHeight="1" x14ac:dyDescent="0.25"/>
    <row r="202" ht="31" customHeight="1" x14ac:dyDescent="0.25"/>
    <row r="213" spans="1:1" ht="18" x14ac:dyDescent="0.4">
      <c r="A213" s="9"/>
    </row>
  </sheetData>
  <mergeCells count="18">
    <mergeCell ref="A6:H6"/>
    <mergeCell ref="B48:C48"/>
    <mergeCell ref="B49:C49"/>
    <mergeCell ref="B50:C50"/>
    <mergeCell ref="B30:D30"/>
    <mergeCell ref="B31:D31"/>
    <mergeCell ref="G17:H17"/>
    <mergeCell ref="G18:H18"/>
    <mergeCell ref="B51:C51"/>
    <mergeCell ref="B52:C52"/>
    <mergeCell ref="B17:E17"/>
    <mergeCell ref="B18:E18"/>
    <mergeCell ref="B19:E19"/>
    <mergeCell ref="B20:E20"/>
    <mergeCell ref="B21:E21"/>
    <mergeCell ref="C23:D23"/>
    <mergeCell ref="C24:D24"/>
    <mergeCell ref="B32:D32"/>
  </mergeCells>
  <phoneticPr fontId="0" type="noConversion"/>
  <hyperlinks>
    <hyperlink ref="E31" location="'Table 8.05e'!A1" display="Table 8.05e"/>
    <hyperlink ref="F31" location="'Table 8.05f'!A1" display="Table 8.05f"/>
    <hyperlink ref="D52" location="'Table 8.05g'!A1" display="Table 8.05g"/>
    <hyperlink ref="A55" location="'Figure 8.05b'!A1" display="Figure 8.05b"/>
    <hyperlink ref="B56:H56" location="'Figure 8.05b'!A1" display="Fig. 8.05b"/>
    <hyperlink ref="A63" location="'Figure 8.05b'!A1" display="Figure 8.05b"/>
    <hyperlink ref="B64:G64" location="'Figure 8.05b'!A1" display="Fig. 8.05b"/>
    <hyperlink ref="A71" location="'Figure 8.05b'!A1" display="Figure 8.05b"/>
    <hyperlink ref="B72:F72" location="'Figure 8.05b'!A1" display="Fig. 8.05b"/>
    <hyperlink ref="I56" location="'Table 8.05e'!A1" display="Temp. Lining Table 8.05e"/>
    <hyperlink ref="J56" location="'Manning''s and Continuity'!A1" display="Manning's Eqn."/>
    <hyperlink ref="L56" location="'Manning''s and Continuity'!A1" display="Continuity Eqn."/>
    <hyperlink ref="H64" location="'Table 8.05e'!A1" display="Temp. Lining Table 8.05e"/>
    <hyperlink ref="I64" location="'Manning''s and Continuity'!A1" display="Manning's Eqn."/>
    <hyperlink ref="K64" location="'Manning''s and Continuity'!A1" display="Continuity Eqn."/>
    <hyperlink ref="G72" location="'Table 8.05e'!A1" display="Temp. Lining Table 8.05e"/>
    <hyperlink ref="H72" location="'Manning''s and Continuity'!A1" display="Manning's Eqn."/>
    <hyperlink ref="J72" location="'Manning''s and Continuity'!A1" display="Continuity Eqn.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H18" sqref="H18"/>
    </sheetView>
  </sheetViews>
  <sheetFormatPr defaultRowHeight="12.5" x14ac:dyDescent="0.25"/>
  <cols>
    <col min="11" max="11" width="14.54296875" customWidth="1"/>
    <col min="13" max="13" width="9.81640625" customWidth="1"/>
  </cols>
  <sheetData>
    <row r="1" spans="1:14" ht="21" customHeight="1" x14ac:dyDescent="0.4">
      <c r="A1" s="116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" customHeight="1" x14ac:dyDescent="0.4">
      <c r="A2" s="4"/>
      <c r="B2" s="2"/>
      <c r="C2" s="2"/>
      <c r="D2" s="2"/>
      <c r="E2" s="2"/>
      <c r="F2" s="2"/>
      <c r="G2" s="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</row>
    <row r="17" spans="1:11" x14ac:dyDescent="0.25">
      <c r="A17" s="1"/>
      <c r="B17" s="1"/>
      <c r="C17" s="1"/>
      <c r="D17" s="1"/>
      <c r="E17" s="1"/>
      <c r="F17" s="1"/>
      <c r="G17" s="1"/>
    </row>
    <row r="18" spans="1:11" ht="13" thickBot="1" x14ac:dyDescent="0.3">
      <c r="A18" s="1"/>
      <c r="B18" s="1"/>
      <c r="C18" s="1"/>
      <c r="D18" s="1"/>
      <c r="E18" s="1"/>
      <c r="F18" s="1"/>
      <c r="G18" s="1"/>
    </row>
    <row r="19" spans="1:11" ht="13" thickBot="1" x14ac:dyDescent="0.3">
      <c r="A19" s="1"/>
      <c r="B19" s="1"/>
      <c r="C19" s="1"/>
      <c r="D19" s="1"/>
      <c r="E19" s="1"/>
      <c r="F19" s="1"/>
      <c r="G19" s="1"/>
      <c r="I19" s="117" t="s">
        <v>61</v>
      </c>
      <c r="J19" s="118"/>
      <c r="K19" s="119"/>
    </row>
    <row r="20" spans="1:11" ht="13" thickBot="1" x14ac:dyDescent="0.3">
      <c r="A20" s="1"/>
      <c r="B20" s="1"/>
      <c r="C20" s="1"/>
      <c r="D20" s="1"/>
      <c r="E20" s="1"/>
      <c r="F20" s="1"/>
      <c r="G20" s="1"/>
    </row>
    <row r="21" spans="1:11" ht="13" thickBot="1" x14ac:dyDescent="0.3">
      <c r="A21" s="1"/>
      <c r="B21" s="1"/>
      <c r="C21" s="1"/>
      <c r="D21" s="1"/>
      <c r="E21" s="1"/>
      <c r="F21" s="1"/>
      <c r="G21" s="1"/>
      <c r="I21" s="117" t="s">
        <v>62</v>
      </c>
      <c r="J21" s="118"/>
      <c r="K21" s="119"/>
    </row>
    <row r="22" spans="1:11" ht="13" thickBot="1" x14ac:dyDescent="0.3">
      <c r="A22" s="1"/>
      <c r="B22" s="1"/>
      <c r="C22" s="1"/>
      <c r="D22" s="1"/>
      <c r="E22" s="1"/>
      <c r="F22" s="1"/>
      <c r="G22" s="1"/>
    </row>
    <row r="23" spans="1:11" ht="13" thickBot="1" x14ac:dyDescent="0.3">
      <c r="A23" s="1"/>
      <c r="B23" s="1"/>
      <c r="C23" s="1"/>
      <c r="D23" s="1"/>
      <c r="E23" s="1"/>
      <c r="F23" s="1"/>
      <c r="G23" s="1"/>
      <c r="I23" s="117" t="s">
        <v>63</v>
      </c>
      <c r="J23" s="118"/>
      <c r="K23" s="119"/>
    </row>
    <row r="24" spans="1:11" x14ac:dyDescent="0.25">
      <c r="A24" s="1"/>
      <c r="B24" s="1"/>
      <c r="C24" s="1"/>
      <c r="D24" s="1"/>
      <c r="E24" s="1"/>
      <c r="F24" s="1"/>
      <c r="G24" s="1"/>
    </row>
    <row r="25" spans="1:11" x14ac:dyDescent="0.25">
      <c r="A25" s="1"/>
      <c r="B25" s="1"/>
      <c r="C25" s="1"/>
      <c r="D25" s="1"/>
      <c r="E25" s="1"/>
      <c r="F25" s="1"/>
      <c r="G25" s="1"/>
    </row>
    <row r="26" spans="1:11" x14ac:dyDescent="0.25">
      <c r="A26" s="1"/>
      <c r="B26" s="1"/>
      <c r="C26" s="1"/>
      <c r="D26" s="1"/>
      <c r="E26" s="1"/>
      <c r="F26" s="1"/>
      <c r="G26" s="1"/>
    </row>
    <row r="27" spans="1:11" x14ac:dyDescent="0.25">
      <c r="A27" s="1"/>
      <c r="B27" s="1"/>
      <c r="C27" s="1"/>
      <c r="D27" s="1"/>
      <c r="E27" s="1"/>
      <c r="F27" s="1"/>
      <c r="G27" s="1"/>
    </row>
    <row r="28" spans="1:11" x14ac:dyDescent="0.25">
      <c r="A28" s="1"/>
      <c r="B28" s="1"/>
      <c r="C28" s="1"/>
      <c r="D28" s="1"/>
      <c r="E28" s="1"/>
      <c r="F28" s="1"/>
      <c r="G28" s="1"/>
    </row>
    <row r="29" spans="1:11" x14ac:dyDescent="0.25">
      <c r="A29" s="3"/>
      <c r="B29" s="3"/>
      <c r="C29" s="3"/>
      <c r="D29" s="3"/>
      <c r="E29" s="3"/>
      <c r="F29" s="3"/>
      <c r="G29" s="3"/>
    </row>
    <row r="30" spans="1:11" x14ac:dyDescent="0.25">
      <c r="A30" s="3"/>
      <c r="B30" s="3"/>
      <c r="C30" s="3"/>
      <c r="D30" s="3"/>
      <c r="E30" s="3"/>
      <c r="F30" s="3"/>
      <c r="G30" s="3"/>
    </row>
    <row r="31" spans="1:11" x14ac:dyDescent="0.25">
      <c r="A31" s="3"/>
      <c r="B31" s="3"/>
      <c r="C31" s="3"/>
      <c r="D31" s="3"/>
      <c r="E31" s="3"/>
      <c r="F31" s="3"/>
      <c r="G31" s="3"/>
    </row>
    <row r="32" spans="1:11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</sheetData>
  <mergeCells count="4">
    <mergeCell ref="A1:N1"/>
    <mergeCell ref="I19:K19"/>
    <mergeCell ref="I21:K21"/>
    <mergeCell ref="I23:K23"/>
  </mergeCells>
  <phoneticPr fontId="5" type="noConversion"/>
  <hyperlinks>
    <hyperlink ref="I19:K19" location="'Tractive Force-Temporary Liner'!A55" display="Return to Main Worksheet-Trapezoidal"/>
    <hyperlink ref="I21:K21" location="'Tractive Force-Temporary Liner'!A63" display="Return to Main Worksheet-V-Shaped"/>
    <hyperlink ref="I23:K23" location="'Tractive Force-Temporary Liner'!A71" display="Return to Main Worksheet-Parabolic"/>
  </hyperlink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I10" sqref="I10:K10"/>
    </sheetView>
  </sheetViews>
  <sheetFormatPr defaultRowHeight="12.5" x14ac:dyDescent="0.25"/>
  <cols>
    <col min="7" max="7" width="11.26953125" customWidth="1"/>
    <col min="8" max="8" width="4.1796875" customWidth="1"/>
    <col min="11" max="11" width="14.1796875" customWidth="1"/>
  </cols>
  <sheetData>
    <row r="1" spans="1:17" ht="42" customHeight="1" x14ac:dyDescent="0.4">
      <c r="A1" s="120" t="s">
        <v>42</v>
      </c>
      <c r="B1" s="96"/>
      <c r="C1" s="96"/>
      <c r="D1" s="96"/>
      <c r="E1" s="96"/>
      <c r="F1" s="96"/>
      <c r="G1" s="96"/>
      <c r="H1" s="5"/>
      <c r="I1" s="6"/>
      <c r="J1" s="6"/>
      <c r="K1" s="6"/>
      <c r="L1" s="6"/>
      <c r="M1" s="6"/>
      <c r="N1" s="6"/>
      <c r="O1" s="6"/>
      <c r="P1" s="6"/>
    </row>
    <row r="2" spans="1:17" x14ac:dyDescent="0.25">
      <c r="A2" s="1"/>
      <c r="B2" s="1"/>
      <c r="C2" s="1"/>
      <c r="D2" s="1"/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/>
      <c r="B3" s="1"/>
      <c r="C3" s="1"/>
      <c r="D3" s="1"/>
      <c r="E3" s="1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1"/>
      <c r="B4" s="1"/>
      <c r="C4" s="1"/>
      <c r="D4" s="1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3" thickBot="1" x14ac:dyDescent="0.3">
      <c r="A5" s="1"/>
      <c r="B5" s="1"/>
      <c r="C5" s="1"/>
      <c r="D5" s="1"/>
      <c r="E5" s="1"/>
      <c r="F5" s="1"/>
      <c r="G5" s="1"/>
      <c r="H5" s="3"/>
      <c r="L5" s="3"/>
      <c r="M5" s="3"/>
      <c r="N5" s="3"/>
      <c r="O5" s="3"/>
      <c r="P5" s="3"/>
      <c r="Q5" s="3"/>
    </row>
    <row r="6" spans="1:17" ht="13" thickBot="1" x14ac:dyDescent="0.3">
      <c r="A6" s="1"/>
      <c r="B6" s="1"/>
      <c r="C6" s="1"/>
      <c r="D6" s="1"/>
      <c r="E6" s="1"/>
      <c r="F6" s="1"/>
      <c r="G6" s="1"/>
      <c r="H6" s="3"/>
      <c r="I6" s="117" t="s">
        <v>61</v>
      </c>
      <c r="J6" s="118"/>
      <c r="K6" s="119"/>
      <c r="L6" s="3"/>
      <c r="M6" s="3"/>
      <c r="N6" s="3"/>
      <c r="O6" s="3"/>
      <c r="P6" s="3"/>
      <c r="Q6" s="3"/>
    </row>
    <row r="7" spans="1:17" ht="13" thickBot="1" x14ac:dyDescent="0.3">
      <c r="A7" s="1"/>
      <c r="B7" s="1"/>
      <c r="C7" s="1"/>
      <c r="D7" s="1"/>
      <c r="E7" s="1"/>
      <c r="F7" s="1"/>
      <c r="G7" s="1"/>
      <c r="H7" s="3"/>
      <c r="L7" s="3"/>
      <c r="M7" s="3"/>
      <c r="N7" s="3"/>
      <c r="O7" s="3"/>
      <c r="P7" s="3"/>
      <c r="Q7" s="3"/>
    </row>
    <row r="8" spans="1:17" ht="13" thickBot="1" x14ac:dyDescent="0.3">
      <c r="A8" s="1"/>
      <c r="B8" s="1"/>
      <c r="C8" s="1"/>
      <c r="D8" s="1"/>
      <c r="E8" s="1"/>
      <c r="F8" s="1"/>
      <c r="G8" s="1"/>
      <c r="H8" s="3"/>
      <c r="I8" s="117" t="s">
        <v>62</v>
      </c>
      <c r="J8" s="118"/>
      <c r="K8" s="119"/>
      <c r="L8" s="3"/>
      <c r="M8" s="3"/>
      <c r="N8" s="3"/>
      <c r="O8" s="3"/>
      <c r="P8" s="3"/>
      <c r="Q8" s="3"/>
    </row>
    <row r="9" spans="1:17" ht="13" thickBot="1" x14ac:dyDescent="0.3">
      <c r="A9" s="1"/>
      <c r="B9" s="1"/>
      <c r="C9" s="1"/>
      <c r="D9" s="1"/>
      <c r="E9" s="1"/>
      <c r="F9" s="1"/>
      <c r="G9" s="1"/>
      <c r="H9" s="3"/>
      <c r="L9" s="3"/>
      <c r="M9" s="3"/>
      <c r="N9" s="3"/>
      <c r="O9" s="3"/>
      <c r="P9" s="3"/>
      <c r="Q9" s="3"/>
    </row>
    <row r="10" spans="1:17" ht="13" thickBot="1" x14ac:dyDescent="0.3">
      <c r="A10" s="1"/>
      <c r="B10" s="1"/>
      <c r="C10" s="1"/>
      <c r="D10" s="1"/>
      <c r="E10" s="1"/>
      <c r="F10" s="1"/>
      <c r="G10" s="1"/>
      <c r="H10" s="3"/>
      <c r="I10" s="117" t="s">
        <v>63</v>
      </c>
      <c r="J10" s="118"/>
      <c r="K10" s="119"/>
      <c r="L10" s="3"/>
      <c r="M10" s="3"/>
      <c r="N10" s="3"/>
      <c r="O10" s="3"/>
      <c r="P10" s="3"/>
      <c r="Q10" s="3"/>
    </row>
    <row r="11" spans="1:17" x14ac:dyDescent="0.25">
      <c r="A11" s="1"/>
      <c r="B11" s="1"/>
      <c r="C11" s="1"/>
      <c r="D11" s="1"/>
      <c r="E11" s="1"/>
      <c r="F11" s="1"/>
      <c r="G11" s="1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1"/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1"/>
      <c r="B13" s="1"/>
      <c r="C13" s="1"/>
      <c r="D13" s="1"/>
      <c r="E13" s="1"/>
      <c r="F13" s="1"/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1"/>
      <c r="B14" s="1"/>
      <c r="C14" s="1"/>
      <c r="D14" s="1"/>
      <c r="E14" s="1"/>
      <c r="F14" s="1"/>
      <c r="G14" s="1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1"/>
      <c r="B15" s="1"/>
      <c r="C15" s="1"/>
      <c r="D15" s="1"/>
      <c r="E15" s="1"/>
      <c r="F15" s="1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8:17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8:17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8:17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8:17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</sheetData>
  <mergeCells count="4">
    <mergeCell ref="I10:K10"/>
    <mergeCell ref="A1:G1"/>
    <mergeCell ref="I6:K6"/>
    <mergeCell ref="I8:K8"/>
  </mergeCells>
  <phoneticPr fontId="0" type="noConversion"/>
  <hyperlinks>
    <hyperlink ref="I6:K6" location="'Tractive Force-Temporary Liner'!I56" display="Return to Main Worksheet-Trapezoidal"/>
    <hyperlink ref="I8:K8" location="'Tractive Force-Temporary Liner'!H64" display="Return to Main Worksheet-V-Shaped"/>
    <hyperlink ref="I10:K10" location="'Tractive Force-Temporary Liner'!G72" display="Return to Main Worksheet-Parabolic"/>
  </hyperlink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M10" sqref="M10:O10"/>
    </sheetView>
  </sheetViews>
  <sheetFormatPr defaultRowHeight="12.5" x14ac:dyDescent="0.25"/>
  <cols>
    <col min="8" max="8" width="9.7265625" customWidth="1"/>
    <col min="12" max="12" width="3.81640625" customWidth="1"/>
  </cols>
  <sheetData>
    <row r="1" spans="1:15" ht="24" customHeight="1" x14ac:dyDescent="0.4">
      <c r="A1" s="120" t="s">
        <v>43</v>
      </c>
      <c r="B1" s="121"/>
      <c r="C1" s="121"/>
      <c r="D1" s="121"/>
      <c r="E1" s="121"/>
      <c r="F1" s="121"/>
      <c r="G1" s="121"/>
      <c r="H1" s="12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5" ht="13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117" t="s">
        <v>58</v>
      </c>
      <c r="N10" s="118"/>
      <c r="O10" s="119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</sheetData>
  <mergeCells count="2">
    <mergeCell ref="A1:H1"/>
    <mergeCell ref="M10:O10"/>
  </mergeCells>
  <phoneticPr fontId="0" type="noConversion"/>
  <hyperlinks>
    <hyperlink ref="M10:O10" location="'Tractive Force-Temporary Liner'!B31" display="Return to Main Worksheet"/>
  </hyperlink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J11" sqref="J11:L11"/>
    </sheetView>
  </sheetViews>
  <sheetFormatPr defaultRowHeight="12.5" x14ac:dyDescent="0.25"/>
  <cols>
    <col min="9" max="9" width="3.81640625" customWidth="1"/>
  </cols>
  <sheetData>
    <row r="1" spans="1:12" ht="36.75" customHeight="1" x14ac:dyDescent="0.4">
      <c r="A1" s="120" t="s">
        <v>46</v>
      </c>
      <c r="B1" s="121"/>
      <c r="C1" s="121"/>
      <c r="D1" s="121"/>
      <c r="E1" s="121"/>
      <c r="F1" s="121"/>
      <c r="G1" s="121"/>
      <c r="H1" s="121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1"/>
      <c r="B5" s="1"/>
      <c r="C5" s="1"/>
      <c r="D5" s="1"/>
      <c r="E5" s="1"/>
      <c r="F5" s="1"/>
      <c r="G5" s="1"/>
      <c r="H5" s="1"/>
    </row>
    <row r="6" spans="1:12" x14ac:dyDescent="0.25">
      <c r="A6" s="1"/>
      <c r="B6" s="1"/>
      <c r="C6" s="1"/>
      <c r="D6" s="1"/>
      <c r="E6" s="1"/>
      <c r="F6" s="1"/>
      <c r="G6" s="1"/>
      <c r="H6" s="1"/>
    </row>
    <row r="7" spans="1:12" x14ac:dyDescent="0.25">
      <c r="A7" s="1"/>
      <c r="B7" s="1"/>
      <c r="C7" s="1"/>
      <c r="D7" s="1"/>
      <c r="E7" s="1"/>
      <c r="F7" s="1"/>
      <c r="G7" s="1"/>
      <c r="H7" s="1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x14ac:dyDescent="0.25">
      <c r="A9" s="1"/>
      <c r="B9" s="1"/>
      <c r="C9" s="1"/>
      <c r="D9" s="1"/>
      <c r="E9" s="1"/>
      <c r="F9" s="1"/>
      <c r="G9" s="1"/>
      <c r="H9" s="1"/>
    </row>
    <row r="10" spans="1:12" ht="13" thickBot="1" x14ac:dyDescent="0.3">
      <c r="A10" s="1"/>
      <c r="B10" s="1"/>
      <c r="C10" s="1"/>
      <c r="D10" s="1"/>
      <c r="E10" s="1"/>
      <c r="F10" s="1"/>
      <c r="G10" s="1"/>
      <c r="H10" s="1"/>
    </row>
    <row r="11" spans="1:12" ht="13" thickBot="1" x14ac:dyDescent="0.3">
      <c r="A11" s="1"/>
      <c r="B11" s="1"/>
      <c r="C11" s="1"/>
      <c r="D11" s="1"/>
      <c r="E11" s="1"/>
      <c r="F11" s="1"/>
      <c r="G11" s="1"/>
      <c r="H11" s="1"/>
      <c r="J11" s="117" t="s">
        <v>58</v>
      </c>
      <c r="K11" s="118"/>
      <c r="L11" s="119"/>
    </row>
    <row r="12" spans="1:12" x14ac:dyDescent="0.25">
      <c r="A12" s="1"/>
      <c r="B12" s="1"/>
      <c r="C12" s="1"/>
      <c r="D12" s="1"/>
      <c r="E12" s="1"/>
      <c r="F12" s="1"/>
      <c r="G12" s="1"/>
      <c r="H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2">
    <mergeCell ref="A1:H1"/>
    <mergeCell ref="J11:L11"/>
  </mergeCells>
  <phoneticPr fontId="5" type="noConversion"/>
  <hyperlinks>
    <hyperlink ref="J11:L11" location="'Tractive Force-Temporary Liner'!B52" display="Return to Main Worksheet"/>
  </hyperlink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6" sqref="I6:K6"/>
    </sheetView>
  </sheetViews>
  <sheetFormatPr defaultRowHeight="12.5" x14ac:dyDescent="0.25"/>
  <cols>
    <col min="8" max="8" width="4.81640625" customWidth="1"/>
    <col min="11" max="11" width="15.54296875" customWidth="1"/>
  </cols>
  <sheetData>
    <row r="1" spans="1:11" ht="21.75" customHeight="1" x14ac:dyDescent="0.4">
      <c r="A1" s="120" t="s">
        <v>21</v>
      </c>
      <c r="B1" s="96"/>
      <c r="C1" s="96"/>
      <c r="D1" s="96"/>
      <c r="E1" s="96"/>
      <c r="F1" s="96"/>
      <c r="G1" s="96"/>
    </row>
    <row r="2" spans="1:11" x14ac:dyDescent="0.25">
      <c r="A2" s="1"/>
      <c r="B2" s="1"/>
      <c r="C2" s="1"/>
      <c r="D2" s="1"/>
      <c r="E2" s="1"/>
      <c r="F2" s="1"/>
      <c r="G2" s="1"/>
    </row>
    <row r="3" spans="1:11" x14ac:dyDescent="0.25">
      <c r="A3" s="1"/>
      <c r="B3" s="1"/>
      <c r="C3" s="1"/>
      <c r="D3" s="1"/>
      <c r="E3" s="1"/>
      <c r="F3" s="1"/>
      <c r="G3" s="1"/>
    </row>
    <row r="4" spans="1:11" x14ac:dyDescent="0.25">
      <c r="A4" s="1"/>
      <c r="B4" s="1"/>
      <c r="C4" s="1"/>
      <c r="D4" s="1"/>
      <c r="E4" s="1"/>
      <c r="F4" s="1"/>
      <c r="G4" s="1"/>
    </row>
    <row r="5" spans="1:11" ht="13" thickBot="1" x14ac:dyDescent="0.3">
      <c r="A5" s="1"/>
      <c r="B5" s="1"/>
      <c r="C5" s="1"/>
      <c r="D5" s="1"/>
      <c r="E5" s="1"/>
      <c r="F5" s="1"/>
      <c r="G5" s="1"/>
    </row>
    <row r="6" spans="1:11" ht="13" thickBot="1" x14ac:dyDescent="0.3">
      <c r="A6" s="1"/>
      <c r="B6" s="1"/>
      <c r="C6" s="1"/>
      <c r="D6" s="1"/>
      <c r="E6" s="1"/>
      <c r="F6" s="1"/>
      <c r="G6" s="1"/>
      <c r="I6" s="117" t="s">
        <v>61</v>
      </c>
      <c r="J6" s="118"/>
      <c r="K6" s="119"/>
    </row>
    <row r="7" spans="1:11" ht="13" thickBot="1" x14ac:dyDescent="0.3">
      <c r="A7" s="1"/>
      <c r="B7" s="1"/>
      <c r="C7" s="1"/>
      <c r="D7" s="1"/>
      <c r="E7" s="1"/>
      <c r="F7" s="1"/>
      <c r="G7" s="1"/>
    </row>
    <row r="8" spans="1:11" ht="13" thickBot="1" x14ac:dyDescent="0.3">
      <c r="A8" s="1"/>
      <c r="B8" s="1"/>
      <c r="C8" s="1"/>
      <c r="D8" s="1"/>
      <c r="E8" s="1"/>
      <c r="F8" s="1"/>
      <c r="G8" s="1"/>
      <c r="I8" s="117" t="s">
        <v>62</v>
      </c>
      <c r="J8" s="118"/>
      <c r="K8" s="119"/>
    </row>
    <row r="9" spans="1:11" ht="13" thickBot="1" x14ac:dyDescent="0.3">
      <c r="A9" s="1"/>
      <c r="B9" s="1"/>
      <c r="C9" s="1"/>
      <c r="D9" s="1"/>
      <c r="E9" s="1"/>
      <c r="F9" s="1"/>
      <c r="G9" s="1"/>
    </row>
    <row r="10" spans="1:11" ht="13" thickBot="1" x14ac:dyDescent="0.3">
      <c r="A10" s="1"/>
      <c r="B10" s="1"/>
      <c r="C10" s="1"/>
      <c r="D10" s="1"/>
      <c r="E10" s="1"/>
      <c r="F10" s="1"/>
      <c r="G10" s="1"/>
      <c r="I10" s="117" t="s">
        <v>63</v>
      </c>
      <c r="J10" s="118"/>
      <c r="K10" s="119"/>
    </row>
    <row r="11" spans="1:11" x14ac:dyDescent="0.25">
      <c r="A11" s="1"/>
      <c r="B11" s="1"/>
      <c r="C11" s="1"/>
      <c r="D11" s="1"/>
      <c r="E11" s="1"/>
      <c r="F11" s="1"/>
      <c r="G11" s="1"/>
    </row>
    <row r="12" spans="1:11" x14ac:dyDescent="0.25">
      <c r="A12" s="1"/>
      <c r="B12" s="1"/>
      <c r="C12" s="1"/>
      <c r="D12" s="1"/>
      <c r="E12" s="1"/>
      <c r="F12" s="1"/>
      <c r="G12" s="1"/>
    </row>
    <row r="13" spans="1:11" x14ac:dyDescent="0.25">
      <c r="A13" s="1"/>
      <c r="B13" s="1"/>
      <c r="C13" s="1"/>
      <c r="D13" s="1"/>
      <c r="E13" s="1"/>
      <c r="F13" s="1"/>
      <c r="G13" s="1"/>
    </row>
    <row r="14" spans="1:11" x14ac:dyDescent="0.25">
      <c r="A14" s="1"/>
      <c r="B14" s="1"/>
      <c r="C14" s="1"/>
      <c r="D14" s="1"/>
      <c r="E14" s="1"/>
      <c r="F14" s="1"/>
      <c r="G14" s="1"/>
    </row>
    <row r="15" spans="1:11" x14ac:dyDescent="0.25">
      <c r="A15" s="1"/>
      <c r="B15" s="1"/>
      <c r="C15" s="1"/>
      <c r="D15" s="1"/>
      <c r="E15" s="1"/>
      <c r="F15" s="1"/>
      <c r="G15" s="1"/>
    </row>
    <row r="16" spans="1:11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</sheetData>
  <mergeCells count="4">
    <mergeCell ref="I10:K10"/>
    <mergeCell ref="A1:G1"/>
    <mergeCell ref="I6:K6"/>
    <mergeCell ref="I8:K8"/>
  </mergeCells>
  <phoneticPr fontId="5" type="noConversion"/>
  <hyperlinks>
    <hyperlink ref="I6:K6" location="'Tractive Force-Temporary Liner'!J56" display="Return to Main Worksheet-Trapezoidal"/>
    <hyperlink ref="I8:K8" location="'Tractive Force-Temporary Liner'!I64" display="Return to Main Worksheet-V-Shaped"/>
    <hyperlink ref="I10:K10" location="'Tractive Force-Temporary Liner'!H72" display="Return to Main Worksheet-Parabolic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Tractive Force-Temporary Liner</vt:lpstr>
      <vt:lpstr>Figure 8.05b</vt:lpstr>
      <vt:lpstr>Table 8.05e</vt:lpstr>
      <vt:lpstr>Table 8.05f</vt:lpstr>
      <vt:lpstr>Table 8.05g</vt:lpstr>
      <vt:lpstr>Manning's and Continuity</vt:lpstr>
    </vt:vector>
  </TitlesOfParts>
  <Company>NC DENR 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State Sedimentation Specialist</dc:creator>
  <cp:lastModifiedBy>William J. Guess</cp:lastModifiedBy>
  <dcterms:created xsi:type="dcterms:W3CDTF">2005-03-28T16:58:31Z</dcterms:created>
  <dcterms:modified xsi:type="dcterms:W3CDTF">2020-12-22T10:52:10Z</dcterms:modified>
</cp:coreProperties>
</file>